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AMPP\htdocs\ESNPitch\Event Details\DetailsDocs\"/>
    </mc:Choice>
  </mc:AlternateContent>
  <bookViews>
    <workbookView xWindow="0" yWindow="0" windowWidth="20580" windowHeight="7752" tabRatio="588"/>
  </bookViews>
  <sheets>
    <sheet name="Intro" sheetId="3" r:id="rId1"/>
    <sheet name="PART I - Start Up Costs" sheetId="1" r:id="rId2"/>
    <sheet name="PART II- Cash Flow Year 1" sheetId="2" r:id="rId3"/>
    <sheet name="PART II- Cash Flow Year 2" sheetId="4" r:id="rId4"/>
    <sheet name="PART II- Cash Flow Year 3" sheetId="5" r:id="rId5"/>
    <sheet name="Sheet1" sheetId="6" r:id="rId6"/>
  </sheets>
  <calcPr calcId="162913"/>
</workbook>
</file>

<file path=xl/calcChain.xml><?xml version="1.0" encoding="utf-8"?>
<calcChain xmlns="http://schemas.openxmlformats.org/spreadsheetml/2006/main">
  <c r="H10" i="5" l="1"/>
  <c r="J10" i="5"/>
  <c r="K10" i="5"/>
  <c r="L10" i="5"/>
  <c r="O10" i="5"/>
  <c r="L10" i="4"/>
  <c r="O10" i="4"/>
  <c r="E19" i="2"/>
  <c r="F19" i="2"/>
  <c r="F31" i="2" s="1"/>
  <c r="G19" i="2"/>
  <c r="G31" i="2" s="1"/>
  <c r="H19" i="2"/>
  <c r="H31" i="2" s="1"/>
  <c r="I19" i="2"/>
  <c r="I31" i="2" s="1"/>
  <c r="J19" i="2"/>
  <c r="J31" i="2" s="1"/>
  <c r="K19" i="2"/>
  <c r="K31" i="2" s="1"/>
  <c r="L19" i="2"/>
  <c r="L31" i="2" s="1"/>
  <c r="M19" i="2"/>
  <c r="M31" i="2" s="1"/>
  <c r="N19" i="2"/>
  <c r="N31" i="2" s="1"/>
  <c r="O19" i="2"/>
  <c r="E10" i="2"/>
  <c r="F10" i="2"/>
  <c r="G10" i="2"/>
  <c r="H10" i="2"/>
  <c r="I10" i="2"/>
  <c r="J10" i="2"/>
  <c r="K10" i="2"/>
  <c r="L10" i="2"/>
  <c r="M10" i="2"/>
  <c r="N10" i="2"/>
  <c r="O10" i="2"/>
  <c r="D10" i="2"/>
  <c r="E31" i="2"/>
  <c r="O31" i="2"/>
  <c r="P36" i="5"/>
  <c r="P35" i="5"/>
  <c r="P33" i="5"/>
  <c r="P30" i="5"/>
  <c r="P29" i="5"/>
  <c r="P28" i="5"/>
  <c r="P27" i="5"/>
  <c r="P26" i="5"/>
  <c r="P25" i="5"/>
  <c r="P24" i="5"/>
  <c r="P23" i="5"/>
  <c r="P22" i="5"/>
  <c r="P21" i="5"/>
  <c r="P20" i="5"/>
  <c r="O19" i="5"/>
  <c r="O31" i="5" s="1"/>
  <c r="N19" i="5"/>
  <c r="M19" i="5"/>
  <c r="L19" i="5"/>
  <c r="K19" i="5"/>
  <c r="J19" i="5"/>
  <c r="I19" i="5"/>
  <c r="H19" i="5"/>
  <c r="G19" i="5"/>
  <c r="F19" i="5"/>
  <c r="E19" i="5"/>
  <c r="E31" i="5" s="1"/>
  <c r="D19" i="5"/>
  <c r="P18" i="5"/>
  <c r="P17" i="5"/>
  <c r="P16" i="5"/>
  <c r="O15" i="5"/>
  <c r="N15" i="5"/>
  <c r="N31" i="5" s="1"/>
  <c r="M15" i="5"/>
  <c r="L15" i="5"/>
  <c r="K15" i="5"/>
  <c r="K31" i="5"/>
  <c r="J15" i="5"/>
  <c r="J31" i="5"/>
  <c r="I15" i="5"/>
  <c r="I31" i="5"/>
  <c r="H15" i="5"/>
  <c r="H31" i="5"/>
  <c r="G15" i="5"/>
  <c r="G31" i="5" s="1"/>
  <c r="F15" i="5"/>
  <c r="F31" i="5"/>
  <c r="E15" i="5"/>
  <c r="D15" i="5"/>
  <c r="P14" i="5"/>
  <c r="P13" i="5"/>
  <c r="P11" i="5"/>
  <c r="P9" i="5"/>
  <c r="N8" i="5"/>
  <c r="N10" i="5" s="1"/>
  <c r="M8" i="5"/>
  <c r="M10" i="5" s="1"/>
  <c r="L8" i="5"/>
  <c r="K8" i="5"/>
  <c r="J8" i="5"/>
  <c r="I8" i="5"/>
  <c r="I10" i="5" s="1"/>
  <c r="H8" i="5"/>
  <c r="G8" i="5"/>
  <c r="G10" i="5" s="1"/>
  <c r="F8" i="5"/>
  <c r="F10" i="5" s="1"/>
  <c r="E8" i="5"/>
  <c r="E10" i="5" s="1"/>
  <c r="D8" i="5"/>
  <c r="D10" i="5" s="1"/>
  <c r="P36" i="4"/>
  <c r="P35" i="4"/>
  <c r="P33" i="4"/>
  <c r="P30" i="4"/>
  <c r="P29" i="4"/>
  <c r="P28" i="4"/>
  <c r="P27" i="4"/>
  <c r="P26" i="4"/>
  <c r="P25" i="4"/>
  <c r="P24" i="4"/>
  <c r="P23" i="4"/>
  <c r="P22" i="4"/>
  <c r="P21" i="4"/>
  <c r="P20" i="4"/>
  <c r="O19" i="4"/>
  <c r="N19" i="4"/>
  <c r="M19" i="4"/>
  <c r="L19" i="4"/>
  <c r="K19" i="4"/>
  <c r="J19" i="4"/>
  <c r="I19" i="4"/>
  <c r="H19" i="4"/>
  <c r="G19" i="4"/>
  <c r="P19" i="4" s="1"/>
  <c r="F19" i="4"/>
  <c r="E19" i="4"/>
  <c r="D19" i="4"/>
  <c r="P18" i="4"/>
  <c r="P17" i="4"/>
  <c r="P16" i="4"/>
  <c r="O15" i="4"/>
  <c r="O31" i="4" s="1"/>
  <c r="N15" i="4"/>
  <c r="N31" i="4"/>
  <c r="M15" i="4"/>
  <c r="M31" i="4" s="1"/>
  <c r="L15" i="4"/>
  <c r="L31" i="4" s="1"/>
  <c r="K15" i="4"/>
  <c r="K31" i="4" s="1"/>
  <c r="J15" i="4"/>
  <c r="J31" i="4"/>
  <c r="I15" i="4"/>
  <c r="I31" i="4" s="1"/>
  <c r="H15" i="4"/>
  <c r="H31" i="4"/>
  <c r="G15" i="4"/>
  <c r="G31" i="4" s="1"/>
  <c r="F15" i="4"/>
  <c r="F31" i="4" s="1"/>
  <c r="E15" i="4"/>
  <c r="E31" i="4" s="1"/>
  <c r="D15" i="4"/>
  <c r="D31" i="4"/>
  <c r="P14" i="4"/>
  <c r="P13" i="4"/>
  <c r="P11" i="4"/>
  <c r="P9" i="4"/>
  <c r="N8" i="4"/>
  <c r="N10" i="4" s="1"/>
  <c r="M8" i="4"/>
  <c r="M10" i="4" s="1"/>
  <c r="L8" i="4"/>
  <c r="K8" i="4"/>
  <c r="K10" i="4" s="1"/>
  <c r="J8" i="4"/>
  <c r="J10" i="4" s="1"/>
  <c r="I8" i="4"/>
  <c r="I10" i="4" s="1"/>
  <c r="H8" i="4"/>
  <c r="H10" i="4" s="1"/>
  <c r="G8" i="4"/>
  <c r="G10" i="4" s="1"/>
  <c r="F8" i="4"/>
  <c r="F10" i="4" s="1"/>
  <c r="E8" i="4"/>
  <c r="E10" i="4" s="1"/>
  <c r="D8" i="4"/>
  <c r="D10" i="4" s="1"/>
  <c r="P8" i="2"/>
  <c r="P10" i="2" s="1"/>
  <c r="D19" i="2"/>
  <c r="D31" i="2"/>
  <c r="P36" i="2"/>
  <c r="P35" i="2"/>
  <c r="P33" i="2"/>
  <c r="P30" i="2"/>
  <c r="P29" i="2"/>
  <c r="P28" i="2"/>
  <c r="P27" i="2"/>
  <c r="P26" i="2"/>
  <c r="P25" i="2"/>
  <c r="P24" i="2"/>
  <c r="P23" i="2"/>
  <c r="P22" i="2"/>
  <c r="P21" i="2"/>
  <c r="P20" i="2"/>
  <c r="P18" i="2"/>
  <c r="P17" i="2"/>
  <c r="P16" i="2"/>
  <c r="P15" i="2"/>
  <c r="P14" i="2"/>
  <c r="P13" i="2"/>
  <c r="P11" i="2"/>
  <c r="P9" i="2"/>
  <c r="P19" i="2" s="1"/>
  <c r="P31" i="2" s="1"/>
  <c r="I42" i="1"/>
  <c r="E4" i="2" s="1"/>
  <c r="H4" i="2" s="1"/>
  <c r="D7" i="2" s="1"/>
  <c r="D12" i="2" s="1"/>
  <c r="D32" i="2" s="1"/>
  <c r="D34" i="2" s="1"/>
  <c r="D37" i="2" s="1"/>
  <c r="E7" i="2" s="1"/>
  <c r="E12" i="2" s="1"/>
  <c r="P15" i="5" l="1"/>
  <c r="P19" i="5"/>
  <c r="P8" i="4"/>
  <c r="P10" i="4" s="1"/>
  <c r="L31" i="5"/>
  <c r="P15" i="4"/>
  <c r="P31" i="4" s="1"/>
  <c r="M31" i="5"/>
  <c r="P8" i="5"/>
  <c r="P10" i="5" s="1"/>
  <c r="P31" i="5"/>
  <c r="D31" i="5"/>
  <c r="E32" i="2"/>
  <c r="E34" i="2" s="1"/>
  <c r="E37" i="2" s="1"/>
  <c r="F7" i="2" s="1"/>
  <c r="F12" i="2" l="1"/>
  <c r="F32" i="2" s="1"/>
  <c r="F34" i="2" s="1"/>
  <c r="F37" i="2" s="1"/>
  <c r="G7" i="2" s="1"/>
  <c r="G12" i="2" s="1"/>
  <c r="G32" i="2" s="1"/>
  <c r="G34" i="2" s="1"/>
  <c r="G37" i="2" s="1"/>
  <c r="H7" i="2" s="1"/>
  <c r="H12" i="2" l="1"/>
  <c r="H32" i="2" s="1"/>
  <c r="H34" i="2" s="1"/>
  <c r="H37" i="2" s="1"/>
  <c r="I7" i="2" s="1"/>
  <c r="I12" i="2" l="1"/>
  <c r="I32" i="2" s="1"/>
  <c r="I34" i="2" s="1"/>
  <c r="I37" i="2" s="1"/>
  <c r="J7" i="2" s="1"/>
  <c r="J12" i="2" l="1"/>
  <c r="J32" i="2" s="1"/>
  <c r="J34" i="2" s="1"/>
  <c r="J37" i="2" s="1"/>
  <c r="K7" i="2" s="1"/>
  <c r="K12" i="2" l="1"/>
  <c r="K32" i="2" s="1"/>
  <c r="K34" i="2" s="1"/>
  <c r="K37" i="2" s="1"/>
  <c r="L7" i="2" s="1"/>
  <c r="L12" i="2" l="1"/>
  <c r="L32" i="2" s="1"/>
  <c r="L34" i="2" s="1"/>
  <c r="L37" i="2" s="1"/>
  <c r="M7" i="2" s="1"/>
  <c r="M12" i="2" l="1"/>
  <c r="M32" i="2" s="1"/>
  <c r="M34" i="2" s="1"/>
  <c r="M37" i="2" s="1"/>
  <c r="N7" i="2" s="1"/>
  <c r="N12" i="2" l="1"/>
  <c r="N32" i="2" s="1"/>
  <c r="N34" i="2" s="1"/>
  <c r="N37" i="2" s="1"/>
  <c r="O7" i="2" s="1"/>
  <c r="O12" i="2" l="1"/>
  <c r="O32" i="2" s="1"/>
  <c r="O34" i="2" s="1"/>
  <c r="O37" i="2" s="1"/>
  <c r="D7" i="4" l="1"/>
  <c r="D12" i="4" s="1"/>
  <c r="P7" i="2"/>
  <c r="P12" i="2" s="1"/>
  <c r="P32" i="2" s="1"/>
  <c r="P34" i="2" s="1"/>
  <c r="P37" i="2" s="1"/>
  <c r="D32" i="4"/>
  <c r="D34" i="4" s="1"/>
  <c r="D37" i="4" s="1"/>
  <c r="E7" i="4" s="1"/>
  <c r="E12" i="4" l="1"/>
  <c r="E32" i="4" s="1"/>
  <c r="E34" i="4" s="1"/>
  <c r="E37" i="4" s="1"/>
  <c r="F7" i="4" s="1"/>
  <c r="F12" i="4" s="1"/>
  <c r="F32" i="4" s="1"/>
  <c r="F34" i="4" s="1"/>
  <c r="F37" i="4" s="1"/>
  <c r="G7" i="4" s="1"/>
  <c r="G12" i="4" l="1"/>
  <c r="G32" i="4" s="1"/>
  <c r="G34" i="4" s="1"/>
  <c r="G37" i="4" s="1"/>
  <c r="H7" i="4" s="1"/>
  <c r="H12" i="4" l="1"/>
  <c r="H32" i="4" s="1"/>
  <c r="H34" i="4" s="1"/>
  <c r="H37" i="4" s="1"/>
  <c r="I7" i="4" s="1"/>
  <c r="I12" i="4" l="1"/>
  <c r="I32" i="4" s="1"/>
  <c r="I34" i="4" s="1"/>
  <c r="I37" i="4" s="1"/>
  <c r="J7" i="4" s="1"/>
  <c r="J12" i="4" l="1"/>
  <c r="J32" i="4" s="1"/>
  <c r="J34" i="4" s="1"/>
  <c r="J37" i="4" s="1"/>
  <c r="K7" i="4" s="1"/>
  <c r="K12" i="4" l="1"/>
  <c r="K32" i="4" s="1"/>
  <c r="K34" i="4" s="1"/>
  <c r="K37" i="4" s="1"/>
  <c r="L7" i="4" s="1"/>
  <c r="L12" i="4" l="1"/>
  <c r="L32" i="4" s="1"/>
  <c r="L34" i="4" s="1"/>
  <c r="L37" i="4" s="1"/>
  <c r="M7" i="4" s="1"/>
  <c r="M12" i="4" l="1"/>
  <c r="M32" i="4" s="1"/>
  <c r="M34" i="4" s="1"/>
  <c r="M37" i="4" s="1"/>
  <c r="N7" i="4" s="1"/>
  <c r="N12" i="4" l="1"/>
  <c r="N32" i="4" s="1"/>
  <c r="N34" i="4" s="1"/>
  <c r="N37" i="4" s="1"/>
  <c r="O7" i="4" s="1"/>
  <c r="O12" i="4" l="1"/>
  <c r="O32" i="4" s="1"/>
  <c r="O34" i="4" s="1"/>
  <c r="O37" i="4" s="1"/>
  <c r="D7" i="5" l="1"/>
  <c r="D12" i="5" s="1"/>
  <c r="P7" i="4"/>
  <c r="P12" i="4" s="1"/>
  <c r="P32" i="4" l="1"/>
  <c r="P34" i="4" s="1"/>
  <c r="P37" i="4" s="1"/>
  <c r="D32" i="5"/>
  <c r="D34" i="5" s="1"/>
  <c r="D37" i="5" s="1"/>
  <c r="E7" i="5" s="1"/>
  <c r="E12" i="5" l="1"/>
  <c r="E32" i="5" s="1"/>
  <c r="E34" i="5" s="1"/>
  <c r="E37" i="5" s="1"/>
  <c r="F7" i="5" s="1"/>
  <c r="F12" i="5" s="1"/>
  <c r="F32" i="5" s="1"/>
  <c r="F34" i="5" s="1"/>
  <c r="F37" i="5" s="1"/>
  <c r="G7" i="5" s="1"/>
  <c r="G12" i="5" l="1"/>
  <c r="G32" i="5" s="1"/>
  <c r="G34" i="5" s="1"/>
  <c r="G37" i="5" s="1"/>
  <c r="H7" i="5" s="1"/>
  <c r="H12" i="5" l="1"/>
  <c r="H32" i="5" s="1"/>
  <c r="H34" i="5" s="1"/>
  <c r="H37" i="5" s="1"/>
  <c r="I7" i="5" s="1"/>
  <c r="I12" i="5" l="1"/>
  <c r="I32" i="5" s="1"/>
  <c r="I34" i="5" s="1"/>
  <c r="I37" i="5" s="1"/>
  <c r="J7" i="5" s="1"/>
  <c r="J12" i="5" l="1"/>
  <c r="J32" i="5" s="1"/>
  <c r="J34" i="5" s="1"/>
  <c r="J37" i="5" s="1"/>
  <c r="K7" i="5" s="1"/>
  <c r="K12" i="5" l="1"/>
  <c r="K32" i="5" s="1"/>
  <c r="K34" i="5" s="1"/>
  <c r="K37" i="5" s="1"/>
  <c r="L7" i="5" s="1"/>
  <c r="L12" i="5" l="1"/>
  <c r="L32" i="5" s="1"/>
  <c r="L34" i="5" s="1"/>
  <c r="L37" i="5" s="1"/>
  <c r="M7" i="5" s="1"/>
  <c r="M12" i="5" l="1"/>
  <c r="M32" i="5" s="1"/>
  <c r="M34" i="5" s="1"/>
  <c r="M37" i="5" s="1"/>
  <c r="N7" i="5" s="1"/>
  <c r="N12" i="5" l="1"/>
  <c r="N32" i="5" s="1"/>
  <c r="N34" i="5" s="1"/>
  <c r="N37" i="5" s="1"/>
  <c r="O7" i="5" s="1"/>
  <c r="O12" i="5" l="1"/>
  <c r="O32" i="5" s="1"/>
  <c r="O34" i="5" s="1"/>
  <c r="O37" i="5" s="1"/>
  <c r="P7" i="5" s="1"/>
  <c r="P12" i="5" s="1"/>
  <c r="P32" i="5" s="1"/>
  <c r="P34" i="5" s="1"/>
  <c r="P37" i="5" s="1"/>
</calcChain>
</file>

<file path=xl/sharedStrings.xml><?xml version="1.0" encoding="utf-8"?>
<sst xmlns="http://schemas.openxmlformats.org/spreadsheetml/2006/main" count="211" uniqueCount="106">
  <si>
    <t>PART I - START-UP OR EXPANSION COSTS</t>
  </si>
  <si>
    <t>Whether you start a new business, move to a new location or otherwise expand your business, or</t>
  </si>
  <si>
    <t>purchase an existing business, you will have some "start-up" or one-time expenses.  Project the</t>
  </si>
  <si>
    <t>relevant expenses below and transfer the total to Part II - 2.  You may need to change categories</t>
  </si>
  <si>
    <t>to fit your specific business.  Be prepared to itemize some categories if requested.</t>
  </si>
  <si>
    <t xml:space="preserve"> 1. Capital Acquisitions</t>
  </si>
  <si>
    <t xml:space="preserve">    a. Real estate (rent or lease deposits in 4.a. below)</t>
  </si>
  <si>
    <t xml:space="preserve">    b. Furniture and fixtures</t>
  </si>
  <si>
    <t xml:space="preserve">    c. Machinery and equipment plus installation costs (attach itemized list)</t>
  </si>
  <si>
    <t xml:space="preserve">    d. Transportation </t>
  </si>
  <si>
    <t xml:space="preserve"> 2. Starting inventory</t>
  </si>
  <si>
    <t xml:space="preserve"> 3.  Decorating and remodeling</t>
  </si>
  <si>
    <t xml:space="preserve"> 4. Deposits</t>
  </si>
  <si>
    <t xml:space="preserve">    a. Rent</t>
  </si>
  <si>
    <t xml:space="preserve">    b. Utilities</t>
  </si>
  <si>
    <t xml:space="preserve">    c. Telephone</t>
  </si>
  <si>
    <t xml:space="preserve">    d. Other (identify)</t>
  </si>
  <si>
    <t xml:space="preserve"> 5. Fees</t>
  </si>
  <si>
    <t xml:space="preserve">    a. Accounting</t>
  </si>
  <si>
    <t xml:space="preserve">    b. Legal</t>
  </si>
  <si>
    <t xml:space="preserve">    c. Licenses, permits</t>
  </si>
  <si>
    <t xml:space="preserve"> 6. Initial promotion costs (signage, pre-opening advertising, grand opening, business cards)</t>
  </si>
  <si>
    <t xml:space="preserve"> 7. Accounts receivable, including credit card charges ( ____ days' sales)</t>
  </si>
  <si>
    <t xml:space="preserve"> 8. Employee salaries until business opens</t>
  </si>
  <si>
    <t xml:space="preserve"> 9. Other (identify)</t>
  </si>
  <si>
    <t xml:space="preserve">    a. Environmental compliance (waste containers, hazardous waste permit etc.)</t>
  </si>
  <si>
    <t xml:space="preserve">    b. </t>
  </si>
  <si>
    <t xml:space="preserve">    c. </t>
  </si>
  <si>
    <t xml:space="preserve">  TOTAL (transfer to Part II - 2.)</t>
  </si>
  <si>
    <t>PART II - MONTHLY PROJECTED CASH FLOW - YEAR 1</t>
  </si>
  <si>
    <t>1. Your Cash Investment</t>
  </si>
  <si>
    <t>2.  Less Startup Costs</t>
  </si>
  <si>
    <t xml:space="preserve">           3.  Beginning Cash *</t>
  </si>
  <si>
    <t>YEAR______________</t>
  </si>
  <si>
    <t>1st Month</t>
  </si>
  <si>
    <t>2nd Month</t>
  </si>
  <si>
    <t>3rd Month</t>
  </si>
  <si>
    <t>4th Month</t>
  </si>
  <si>
    <t>5th Month</t>
  </si>
  <si>
    <t>6th Month</t>
  </si>
  <si>
    <t>7th Month</t>
  </si>
  <si>
    <t>8th Month</t>
  </si>
  <si>
    <t>9th Month</t>
  </si>
  <si>
    <t>10th Month</t>
  </si>
  <si>
    <t>11th Month</t>
  </si>
  <si>
    <t>12th Month</t>
  </si>
  <si>
    <t>Total</t>
  </si>
  <si>
    <t>4. Beginning Cash</t>
  </si>
  <si>
    <t xml:space="preserve">    Plus: Cash Sales</t>
  </si>
  <si>
    <t xml:space="preserve">    Loans &amp; Other Cash Income</t>
  </si>
  <si>
    <t>5. Total Cash Available</t>
  </si>
  <si>
    <t xml:space="preserve">    Purchase of Inventory</t>
  </si>
  <si>
    <t xml:space="preserve">    Salaries/Wages (gross)</t>
  </si>
  <si>
    <t xml:space="preserve">    Other Employee Expenses</t>
  </si>
  <si>
    <t xml:space="preserve">    Outside Services/Commissions</t>
  </si>
  <si>
    <t xml:space="preserve">    Accounting/Legal etc.</t>
  </si>
  <si>
    <t xml:space="preserve">    Advertising</t>
  </si>
  <si>
    <t xml:space="preserve">    Car/Delivery/Travel</t>
  </si>
  <si>
    <t xml:space="preserve">    Insurances</t>
  </si>
  <si>
    <t xml:space="preserve">    Office Supplies</t>
  </si>
  <si>
    <t xml:space="preserve">    Postage/Shipping</t>
  </si>
  <si>
    <t xml:space="preserve">    Printing/Photocopying</t>
  </si>
  <si>
    <t xml:space="preserve">    Repairs/Maintenance</t>
  </si>
  <si>
    <t xml:space="preserve">    Rent/Lease</t>
  </si>
  <si>
    <t xml:space="preserve">    Taxes/Licenses</t>
  </si>
  <si>
    <t xml:space="preserve">    Telephone</t>
  </si>
  <si>
    <t xml:space="preserve">    Utilities</t>
  </si>
  <si>
    <t>6. Total Expenses</t>
  </si>
  <si>
    <t xml:space="preserve">    Balance (#5 less #6)</t>
  </si>
  <si>
    <t xml:space="preserve">    Less Owner's Withdrawal</t>
  </si>
  <si>
    <t>7. Balance</t>
  </si>
  <si>
    <t xml:space="preserve">    Less Fixed Loan Amount</t>
  </si>
  <si>
    <t xml:space="preserve">    Other Loan Payments</t>
  </si>
  <si>
    <t>8. Ending Cash **</t>
  </si>
  <si>
    <t>NOTES:</t>
  </si>
  <si>
    <t xml:space="preserve">  Figure in the shaded areas are calculated within the column; they do not automatically carry across the row.</t>
  </si>
  <si>
    <r>
      <t xml:space="preserve">Note:  Figures in shaded areas are calculated within the column; they </t>
    </r>
    <r>
      <rPr>
        <b/>
        <sz val="10"/>
        <rFont val="CG Times"/>
        <family val="1"/>
      </rPr>
      <t>do not</t>
    </r>
    <r>
      <rPr>
        <sz val="10"/>
        <rFont val="CG Times"/>
        <family val="1"/>
      </rPr>
      <t xml:space="preserve"> automatically carry across the row.</t>
    </r>
  </si>
  <si>
    <t>*</t>
  </si>
  <si>
    <t xml:space="preserve">  Place this figure in 4. Beginning Cash for the first month; it will be a negative figure if financing is required.</t>
  </si>
  <si>
    <t>**</t>
  </si>
  <si>
    <t xml:space="preserve">  The ending cash for one month is the beginning cash for the next month.</t>
  </si>
  <si>
    <t>These Excel worksheets are courtesy of a document that is distributed by</t>
  </si>
  <si>
    <t>Cells with formulas are write-protected and cannot be changed without a password.</t>
  </si>
  <si>
    <t>Print ranges are pre-set for each page</t>
  </si>
  <si>
    <t>Illinois Small Business Development Center</t>
  </si>
  <si>
    <t>at Black College</t>
  </si>
  <si>
    <t>4703 16th Street, Suite G</t>
  </si>
  <si>
    <t>Moline, IL 61265</t>
  </si>
  <si>
    <t>Phone:</t>
  </si>
  <si>
    <t>Fax:</t>
  </si>
  <si>
    <t>Email:</t>
  </si>
  <si>
    <t>309-757-7341</t>
  </si>
  <si>
    <t>youngsj@bhc.edu</t>
  </si>
  <si>
    <t>and are a portion of the entire financials needed for a business plan.</t>
  </si>
  <si>
    <t>Signage</t>
  </si>
  <si>
    <t>309-796-5710</t>
  </si>
  <si>
    <t>the Illinois Small Business Development Center at Black Hawk College</t>
  </si>
  <si>
    <t>PART II - MONTHLY PROJECTED CASH FLOW - YEAR 2</t>
  </si>
  <si>
    <t>PART II - MONTHLY PROJECTED CASH FLOW - YEAR 3</t>
  </si>
  <si>
    <t xml:space="preserve">   Credit/Debit Card Sales</t>
  </si>
  <si>
    <t xml:space="preserve">    Credit/Debit Bank Charges</t>
  </si>
  <si>
    <r>
      <t xml:space="preserve">    Other</t>
    </r>
    <r>
      <rPr>
        <sz val="10"/>
        <rFont val="CG Times"/>
        <family val="1"/>
      </rPr>
      <t xml:space="preserve"> </t>
    </r>
    <r>
      <rPr>
        <sz val="9"/>
        <rFont val="CG Times"/>
      </rPr>
      <t xml:space="preserve">Bank Charges </t>
    </r>
    <r>
      <rPr>
        <sz val="8"/>
        <rFont val="CG Times"/>
      </rPr>
      <t>(Overdraft fees, etc.)</t>
    </r>
  </si>
  <si>
    <t xml:space="preserve">    Credit/Debit Card Sales</t>
  </si>
  <si>
    <t xml:space="preserve"> 4 a.  Total Monthly Sales</t>
  </si>
  <si>
    <t>4 a. Total Monthly Sales</t>
  </si>
  <si>
    <t>(Stated to the nearest dollar; prepare three years' monthly projections)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</si>
</sst>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7">
    <font>
      <sz val="10"/>
      <name val="Arial"/>
      <family val="2"/>
    </font>
    <font>
      <sz val="10"/>
      <name val="Arial"/>
      <family val="2"/>
    </font>
    <font>
      <b/>
      <sz val="12"/>
      <name val="CG Times"/>
      <family val="1"/>
    </font>
    <font>
      <sz val="10"/>
      <name val="CG Times"/>
      <family val="1"/>
    </font>
    <font>
      <sz val="11"/>
      <name val="CG Times"/>
      <family val="1"/>
    </font>
    <font>
      <sz val="11"/>
      <color indexed="8"/>
      <name val="CG Times"/>
      <family val="1"/>
    </font>
    <font>
      <sz val="9"/>
      <name val="CG Times"/>
      <family val="1"/>
    </font>
    <font>
      <sz val="8"/>
      <name val="CG Times"/>
      <family val="1"/>
    </font>
    <font>
      <b/>
      <sz val="10"/>
      <name val="CG Times"/>
      <family val="1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sz val="12"/>
      <color indexed="8"/>
      <name val="CG Times"/>
      <family val="1"/>
    </font>
    <font>
      <sz val="12"/>
      <name val="CG Times"/>
      <family val="1"/>
    </font>
    <font>
      <sz val="9"/>
      <name val="CG Times"/>
    </font>
    <font>
      <sz val="8"/>
      <name val="CG Times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8" fontId="2" fillId="0" borderId="0" xfId="1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Alignment="1" applyProtection="1">
      <protection locked="0"/>
    </xf>
    <xf numFmtId="0" fontId="3" fillId="0" borderId="0" xfId="0" applyFont="1" applyBorder="1" applyProtection="1">
      <protection locked="0"/>
    </xf>
    <xf numFmtId="8" fontId="3" fillId="0" borderId="0" xfId="1" applyNumberFormat="1" applyFont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8" fontId="3" fillId="0" borderId="0" xfId="1" applyNumberFormat="1" applyFont="1" applyFill="1" applyBorder="1" applyAlignment="1" applyProtection="1">
      <alignment horizontal="center" vertical="center"/>
      <protection locked="0"/>
    </xf>
    <xf numFmtId="8" fontId="3" fillId="0" borderId="0" xfId="1" applyNumberFormat="1" applyFont="1" applyProtection="1">
      <protection locked="0"/>
    </xf>
    <xf numFmtId="44" fontId="3" fillId="0" borderId="0" xfId="1" applyFont="1" applyProtection="1">
      <protection locked="0"/>
    </xf>
    <xf numFmtId="0" fontId="6" fillId="0" borderId="0" xfId="0" applyFont="1" applyProtection="1">
      <protection locked="0"/>
    </xf>
    <xf numFmtId="44" fontId="3" fillId="0" borderId="0" xfId="1" applyFont="1" applyProtection="1"/>
    <xf numFmtId="44" fontId="3" fillId="0" borderId="3" xfId="1" applyFont="1" applyBorder="1" applyAlignment="1" applyProtection="1">
      <alignment horizontal="center"/>
      <protection locked="0"/>
    </xf>
    <xf numFmtId="44" fontId="3" fillId="0" borderId="4" xfId="1" applyFont="1" applyBorder="1" applyAlignment="1" applyProtection="1">
      <alignment horizontal="center"/>
      <protection locked="0"/>
    </xf>
    <xf numFmtId="44" fontId="3" fillId="0" borderId="5" xfId="1" applyFont="1" applyBorder="1" applyAlignment="1" applyProtection="1">
      <alignment horizontal="center"/>
      <protection locked="0"/>
    </xf>
    <xf numFmtId="8" fontId="3" fillId="0" borderId="0" xfId="0" applyNumberFormat="1" applyFont="1" applyAlignment="1" applyProtection="1">
      <alignment vertical="center"/>
      <protection locked="0"/>
    </xf>
    <xf numFmtId="40" fontId="3" fillId="0" borderId="0" xfId="0" applyNumberFormat="1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44" fontId="7" fillId="0" borderId="0" xfId="1" applyFont="1" applyProtection="1">
      <protection locked="0"/>
    </xf>
    <xf numFmtId="40" fontId="3" fillId="0" borderId="8" xfId="1" applyNumberFormat="1" applyFont="1" applyFill="1" applyBorder="1" applyAlignment="1" applyProtection="1">
      <alignment vertical="center"/>
      <protection locked="0"/>
    </xf>
    <xf numFmtId="40" fontId="3" fillId="0" borderId="9" xfId="1" applyNumberFormat="1" applyFont="1" applyFill="1" applyBorder="1" applyAlignment="1" applyProtection="1">
      <alignment vertical="center"/>
    </xf>
    <xf numFmtId="40" fontId="3" fillId="0" borderId="10" xfId="1" applyNumberFormat="1" applyFont="1" applyFill="1" applyBorder="1" applyAlignment="1" applyProtection="1">
      <alignment vertical="center"/>
      <protection locked="0"/>
    </xf>
    <xf numFmtId="8" fontId="3" fillId="0" borderId="0" xfId="1" applyNumberFormat="1" applyFont="1" applyProtection="1"/>
    <xf numFmtId="40" fontId="6" fillId="0" borderId="12" xfId="0" applyNumberFormat="1" applyFont="1" applyBorder="1" applyAlignment="1" applyProtection="1">
      <alignment vertical="center"/>
      <protection locked="0"/>
    </xf>
    <xf numFmtId="40" fontId="3" fillId="0" borderId="2" xfId="0" applyNumberFormat="1" applyFont="1" applyBorder="1" applyAlignment="1" applyProtection="1">
      <alignment vertical="center"/>
      <protection locked="0"/>
    </xf>
    <xf numFmtId="40" fontId="3" fillId="0" borderId="13" xfId="0" applyNumberFormat="1" applyFont="1" applyBorder="1" applyAlignment="1" applyProtection="1">
      <alignment vertical="center"/>
      <protection locked="0"/>
    </xf>
    <xf numFmtId="0" fontId="10" fillId="0" borderId="0" xfId="0" applyFont="1"/>
    <xf numFmtId="0" fontId="10" fillId="2" borderId="0" xfId="0" applyFont="1" applyFill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2" applyFont="1" applyAlignment="1" applyProtection="1">
      <alignment horizontal="left"/>
    </xf>
    <xf numFmtId="0" fontId="13" fillId="0" borderId="0" xfId="0" applyFont="1" applyFill="1" applyAlignment="1" applyProtection="1">
      <protection locked="0"/>
    </xf>
    <xf numFmtId="0" fontId="14" fillId="0" borderId="0" xfId="0" applyFont="1" applyProtection="1">
      <protection locked="0"/>
    </xf>
    <xf numFmtId="8" fontId="14" fillId="0" borderId="0" xfId="1" applyNumberFormat="1" applyFont="1" applyProtection="1"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8" fontId="14" fillId="0" borderId="0" xfId="1" applyNumberFormat="1" applyFont="1" applyBorder="1" applyProtection="1">
      <protection locked="0"/>
    </xf>
    <xf numFmtId="8" fontId="14" fillId="0" borderId="1" xfId="1" applyNumberFormat="1" applyFont="1" applyBorder="1" applyProtection="1">
      <protection locked="0"/>
    </xf>
    <xf numFmtId="40" fontId="14" fillId="0" borderId="1" xfId="1" applyNumberFormat="1" applyFont="1" applyBorder="1" applyProtection="1">
      <protection locked="0"/>
    </xf>
    <xf numFmtId="8" fontId="14" fillId="2" borderId="0" xfId="1" applyNumberFormat="1" applyFont="1" applyFill="1" applyBorder="1" applyAlignment="1" applyProtection="1">
      <alignment horizontal="right" vertical="center"/>
    </xf>
    <xf numFmtId="8" fontId="3" fillId="2" borderId="0" xfId="1" applyNumberFormat="1" applyFont="1" applyFill="1" applyProtection="1"/>
    <xf numFmtId="44" fontId="3" fillId="2" borderId="0" xfId="1" applyFont="1" applyFill="1" applyProtection="1"/>
    <xf numFmtId="8" fontId="3" fillId="2" borderId="8" xfId="1" applyNumberFormat="1" applyFont="1" applyFill="1" applyBorder="1" applyAlignment="1" applyProtection="1">
      <alignment vertical="center"/>
    </xf>
    <xf numFmtId="8" fontId="3" fillId="2" borderId="9" xfId="1" applyNumberFormat="1" applyFont="1" applyFill="1" applyBorder="1" applyAlignment="1" applyProtection="1">
      <alignment vertical="center"/>
    </xf>
    <xf numFmtId="40" fontId="3" fillId="2" borderId="9" xfId="1" applyNumberFormat="1" applyFont="1" applyFill="1" applyBorder="1" applyAlignment="1" applyProtection="1">
      <alignment vertical="center"/>
    </xf>
    <xf numFmtId="40" fontId="3" fillId="2" borderId="11" xfId="1" applyNumberFormat="1" applyFont="1" applyFill="1" applyBorder="1" applyAlignment="1" applyProtection="1">
      <alignment vertical="center"/>
    </xf>
    <xf numFmtId="8" fontId="3" fillId="2" borderId="5" xfId="1" applyNumberFormat="1" applyFont="1" applyFill="1" applyBorder="1" applyAlignment="1" applyProtection="1">
      <alignment vertical="center"/>
    </xf>
    <xf numFmtId="8" fontId="3" fillId="2" borderId="4" xfId="1" applyNumberFormat="1" applyFont="1" applyFill="1" applyBorder="1" applyAlignment="1" applyProtection="1">
      <alignment vertical="center"/>
    </xf>
    <xf numFmtId="40" fontId="3" fillId="2" borderId="8" xfId="1" applyNumberFormat="1" applyFont="1" applyFill="1" applyBorder="1" applyAlignment="1" applyProtection="1">
      <alignment vertical="center"/>
    </xf>
    <xf numFmtId="44" fontId="3" fillId="2" borderId="6" xfId="1" applyNumberFormat="1" applyFont="1" applyFill="1" applyBorder="1" applyAlignment="1" applyProtection="1">
      <alignment vertical="center"/>
    </xf>
    <xf numFmtId="8" fontId="3" fillId="2" borderId="6" xfId="1" applyNumberFormat="1" applyFont="1" applyFill="1" applyBorder="1" applyAlignment="1" applyProtection="1">
      <alignment vertical="center"/>
    </xf>
    <xf numFmtId="8" fontId="3" fillId="2" borderId="7" xfId="1" applyNumberFormat="1" applyFont="1" applyFill="1" applyBorder="1" applyAlignment="1" applyProtection="1">
      <alignment vertical="center"/>
    </xf>
    <xf numFmtId="44" fontId="3" fillId="2" borderId="8" xfId="1" applyNumberFormat="1" applyFont="1" applyFill="1" applyBorder="1" applyAlignment="1" applyProtection="1">
      <alignment vertical="center"/>
    </xf>
    <xf numFmtId="44" fontId="3" fillId="0" borderId="5" xfId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40" fontId="6" fillId="0" borderId="12" xfId="0" applyNumberFormat="1" applyFont="1" applyBorder="1" applyAlignment="1" applyProtection="1">
      <alignment vertical="center"/>
      <protection locked="0"/>
    </xf>
    <xf numFmtId="40" fontId="3" fillId="0" borderId="2" xfId="0" applyNumberFormat="1" applyFont="1" applyBorder="1" applyAlignment="1" applyProtection="1">
      <alignment vertical="center"/>
      <protection locked="0"/>
    </xf>
    <xf numFmtId="40" fontId="3" fillId="0" borderId="13" xfId="0" applyNumberFormat="1" applyFont="1" applyBorder="1" applyAlignment="1" applyProtection="1">
      <alignment vertical="center"/>
      <protection locked="0"/>
    </xf>
    <xf numFmtId="40" fontId="6" fillId="0" borderId="14" xfId="0" applyNumberFormat="1" applyFont="1" applyBorder="1" applyAlignment="1" applyProtection="1">
      <alignment vertical="center"/>
      <protection locked="0"/>
    </xf>
    <xf numFmtId="40" fontId="3" fillId="0" borderId="15" xfId="0" applyNumberFormat="1" applyFont="1" applyBorder="1" applyAlignment="1" applyProtection="1">
      <alignment vertical="center"/>
      <protection locked="0"/>
    </xf>
    <xf numFmtId="40" fontId="3" fillId="0" borderId="16" xfId="0" applyNumberFormat="1" applyFont="1" applyBorder="1" applyAlignment="1" applyProtection="1">
      <alignment vertical="center"/>
      <protection locked="0"/>
    </xf>
    <xf numFmtId="8" fontId="6" fillId="0" borderId="17" xfId="0" applyNumberFormat="1" applyFont="1" applyBorder="1" applyAlignment="1" applyProtection="1">
      <alignment vertical="center"/>
      <protection locked="0"/>
    </xf>
    <xf numFmtId="8" fontId="3" fillId="0" borderId="18" xfId="0" applyNumberFormat="1" applyFont="1" applyBorder="1" applyAlignment="1" applyProtection="1">
      <alignment vertical="center"/>
      <protection locked="0"/>
    </xf>
    <xf numFmtId="8" fontId="3" fillId="0" borderId="19" xfId="0" applyNumberFormat="1" applyFont="1" applyBorder="1" applyAlignment="1" applyProtection="1">
      <alignment vertical="center"/>
      <protection locked="0"/>
    </xf>
    <xf numFmtId="8" fontId="6" fillId="0" borderId="12" xfId="0" applyNumberFormat="1" applyFont="1" applyBorder="1" applyAlignment="1" applyProtection="1">
      <alignment vertical="center"/>
      <protection locked="0"/>
    </xf>
    <xf numFmtId="8" fontId="3" fillId="0" borderId="2" xfId="0" applyNumberFormat="1" applyFont="1" applyBorder="1" applyAlignment="1" applyProtection="1">
      <alignment vertical="center"/>
      <protection locked="0"/>
    </xf>
    <xf numFmtId="8" fontId="3" fillId="0" borderId="13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0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3" fillId="0" borderId="21" xfId="0" applyFont="1" applyBorder="1" applyAlignment="1" applyProtection="1">
      <protection locked="0"/>
    </xf>
    <xf numFmtId="8" fontId="6" fillId="0" borderId="22" xfId="0" applyNumberFormat="1" applyFont="1" applyBorder="1" applyAlignment="1" applyProtection="1">
      <alignment vertical="center"/>
      <protection locked="0"/>
    </xf>
    <xf numFmtId="8" fontId="3" fillId="0" borderId="23" xfId="0" applyNumberFormat="1" applyFont="1" applyBorder="1" applyAlignment="1" applyProtection="1">
      <alignment vertical="center"/>
      <protection locked="0"/>
    </xf>
    <xf numFmtId="8" fontId="3" fillId="0" borderId="24" xfId="0" applyNumberFormat="1" applyFont="1" applyBorder="1" applyAlignment="1" applyProtection="1">
      <alignment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15</xdr:row>
      <xdr:rowOff>38100</xdr:rowOff>
    </xdr:from>
    <xdr:to>
      <xdr:col>3</xdr:col>
      <xdr:colOff>476250</xdr:colOff>
      <xdr:row>20</xdr:row>
      <xdr:rowOff>152400</xdr:rowOff>
    </xdr:to>
    <xdr:pic>
      <xdr:nvPicPr>
        <xdr:cNvPr id="10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552700"/>
          <a:ext cx="1685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15</xdr:row>
      <xdr:rowOff>28575</xdr:rowOff>
    </xdr:from>
    <xdr:to>
      <xdr:col>9</xdr:col>
      <xdr:colOff>504825</xdr:colOff>
      <xdr:row>21</xdr:row>
      <xdr:rowOff>28575</xdr:rowOff>
    </xdr:to>
    <xdr:pic>
      <xdr:nvPicPr>
        <xdr:cNvPr id="1050" name="Picture 4" descr="New Image BHC logo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543175"/>
          <a:ext cx="15621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152399</xdr:rowOff>
    </xdr:from>
    <xdr:to>
      <xdr:col>9</xdr:col>
      <xdr:colOff>28575</xdr:colOff>
      <xdr:row>6</xdr:row>
      <xdr:rowOff>152399</xdr:rowOff>
    </xdr:to>
    <xdr:sp macro="" textlink="">
      <xdr:nvSpPr>
        <xdr:cNvPr id="2157" name="Line 2"/>
        <xdr:cNvSpPr>
          <a:spLocks noChangeShapeType="1"/>
        </xdr:cNvSpPr>
      </xdr:nvSpPr>
      <xdr:spPr bwMode="auto">
        <a:xfrm flipV="1">
          <a:off x="371475" y="1352549"/>
          <a:ext cx="63912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</xdr:row>
      <xdr:rowOff>133350</xdr:rowOff>
    </xdr:from>
    <xdr:to>
      <xdr:col>1</xdr:col>
      <xdr:colOff>19050</xdr:colOff>
      <xdr:row>41</xdr:row>
      <xdr:rowOff>0</xdr:rowOff>
    </xdr:to>
    <xdr:sp macro="" textlink="">
      <xdr:nvSpPr>
        <xdr:cNvPr id="2158" name="Line 3"/>
        <xdr:cNvSpPr>
          <a:spLocks noChangeShapeType="1"/>
        </xdr:cNvSpPr>
      </xdr:nvSpPr>
      <xdr:spPr bwMode="auto">
        <a:xfrm flipH="1" flipV="1">
          <a:off x="390525" y="1295400"/>
          <a:ext cx="0" cy="64293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6</xdr:row>
      <xdr:rowOff>123825</xdr:rowOff>
    </xdr:from>
    <xdr:to>
      <xdr:col>9</xdr:col>
      <xdr:colOff>19050</xdr:colOff>
      <xdr:row>41</xdr:row>
      <xdr:rowOff>219075</xdr:rowOff>
    </xdr:to>
    <xdr:sp macro="" textlink="">
      <xdr:nvSpPr>
        <xdr:cNvPr id="2159" name="Line 4"/>
        <xdr:cNvSpPr>
          <a:spLocks noChangeShapeType="1"/>
        </xdr:cNvSpPr>
      </xdr:nvSpPr>
      <xdr:spPr bwMode="auto">
        <a:xfrm>
          <a:off x="6753225" y="1323975"/>
          <a:ext cx="0" cy="93249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142875</xdr:rowOff>
    </xdr:from>
    <xdr:to>
      <xdr:col>8</xdr:col>
      <xdr:colOff>0</xdr:colOff>
      <xdr:row>41</xdr:row>
      <xdr:rowOff>9525</xdr:rowOff>
    </xdr:to>
    <xdr:sp macro="" textlink="">
      <xdr:nvSpPr>
        <xdr:cNvPr id="2160" name="Line 5"/>
        <xdr:cNvSpPr>
          <a:spLocks noChangeShapeType="1"/>
        </xdr:cNvSpPr>
      </xdr:nvSpPr>
      <xdr:spPr bwMode="auto">
        <a:xfrm flipH="1" flipV="1">
          <a:off x="5610225" y="1343025"/>
          <a:ext cx="0" cy="642937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41</xdr:row>
      <xdr:rowOff>219075</xdr:rowOff>
    </xdr:from>
    <xdr:to>
      <xdr:col>9</xdr:col>
      <xdr:colOff>19050</xdr:colOff>
      <xdr:row>41</xdr:row>
      <xdr:rowOff>228600</xdr:rowOff>
    </xdr:to>
    <xdr:sp macro="" textlink="">
      <xdr:nvSpPr>
        <xdr:cNvPr id="2161" name="Line 6"/>
        <xdr:cNvSpPr>
          <a:spLocks noChangeShapeType="1"/>
        </xdr:cNvSpPr>
      </xdr:nvSpPr>
      <xdr:spPr bwMode="auto">
        <a:xfrm>
          <a:off x="5838825" y="7981950"/>
          <a:ext cx="9144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41</xdr:row>
      <xdr:rowOff>9525</xdr:rowOff>
    </xdr:from>
    <xdr:to>
      <xdr:col>8</xdr:col>
      <xdr:colOff>0</xdr:colOff>
      <xdr:row>42</xdr:row>
      <xdr:rowOff>0</xdr:rowOff>
    </xdr:to>
    <xdr:sp macro="" textlink="">
      <xdr:nvSpPr>
        <xdr:cNvPr id="2162" name="Line 7"/>
        <xdr:cNvSpPr>
          <a:spLocks noChangeShapeType="1"/>
        </xdr:cNvSpPr>
      </xdr:nvSpPr>
      <xdr:spPr bwMode="auto">
        <a:xfrm>
          <a:off x="5324475" y="7734300"/>
          <a:ext cx="0" cy="22860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40</xdr:row>
      <xdr:rowOff>257175</xdr:rowOff>
    </xdr:from>
    <xdr:to>
      <xdr:col>9</xdr:col>
      <xdr:colOff>0</xdr:colOff>
      <xdr:row>40</xdr:row>
      <xdr:rowOff>257175</xdr:rowOff>
    </xdr:to>
    <xdr:sp macro="" textlink="">
      <xdr:nvSpPr>
        <xdr:cNvPr id="2163" name="Line 8"/>
        <xdr:cNvSpPr>
          <a:spLocks noChangeShapeType="1"/>
        </xdr:cNvSpPr>
      </xdr:nvSpPr>
      <xdr:spPr bwMode="auto">
        <a:xfrm>
          <a:off x="5324475" y="7715250"/>
          <a:ext cx="89535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</xdr:row>
      <xdr:rowOff>0</xdr:rowOff>
    </xdr:from>
    <xdr:to>
      <xdr:col>8</xdr:col>
      <xdr:colOff>0</xdr:colOff>
      <xdr:row>41</xdr:row>
      <xdr:rowOff>0</xdr:rowOff>
    </xdr:to>
    <xdr:sp macro="" textlink="">
      <xdr:nvSpPr>
        <xdr:cNvPr id="2164" name="Line 9"/>
        <xdr:cNvSpPr>
          <a:spLocks noChangeShapeType="1"/>
        </xdr:cNvSpPr>
      </xdr:nvSpPr>
      <xdr:spPr bwMode="auto">
        <a:xfrm flipH="1" flipV="1">
          <a:off x="371475" y="7724775"/>
          <a:ext cx="495300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41</xdr:row>
      <xdr:rowOff>9525</xdr:rowOff>
    </xdr:from>
    <xdr:to>
      <xdr:col>8</xdr:col>
      <xdr:colOff>9525</xdr:colOff>
      <xdr:row>42</xdr:row>
      <xdr:rowOff>0</xdr:rowOff>
    </xdr:to>
    <xdr:sp macro="" textlink="">
      <xdr:nvSpPr>
        <xdr:cNvPr id="2165" name="Line 11"/>
        <xdr:cNvSpPr>
          <a:spLocks noChangeShapeType="1"/>
        </xdr:cNvSpPr>
      </xdr:nvSpPr>
      <xdr:spPr bwMode="auto">
        <a:xfrm>
          <a:off x="5334000" y="7734300"/>
          <a:ext cx="0" cy="22860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ungsj@bhc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abSelected="1" zoomScaleNormal="100" workbookViewId="0">
      <selection activeCell="E25" sqref="E25"/>
    </sheetView>
  </sheetViews>
  <sheetFormatPr defaultRowHeight="13.2"/>
  <cols>
    <col min="1" max="1" width="4.88671875" customWidth="1"/>
  </cols>
  <sheetData>
    <row r="2" spans="2:11" ht="15"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2:11" ht="15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2:11" ht="15">
      <c r="B4" s="29"/>
      <c r="C4" s="29" t="s">
        <v>81</v>
      </c>
      <c r="D4" s="29"/>
      <c r="E4" s="29"/>
      <c r="F4" s="29"/>
      <c r="G4" s="29"/>
      <c r="H4" s="29"/>
      <c r="I4" s="29"/>
      <c r="J4" s="29"/>
      <c r="K4" s="29"/>
    </row>
    <row r="5" spans="2:11" ht="15">
      <c r="B5" s="29"/>
      <c r="C5" s="29" t="s">
        <v>96</v>
      </c>
      <c r="D5" s="29"/>
      <c r="E5" s="29"/>
      <c r="F5" s="29"/>
      <c r="G5" s="29"/>
      <c r="H5" s="29"/>
      <c r="I5" s="29"/>
      <c r="J5" s="29"/>
      <c r="K5" s="29"/>
    </row>
    <row r="6" spans="2:11" ht="15">
      <c r="B6" s="29"/>
      <c r="C6" s="29" t="s">
        <v>93</v>
      </c>
      <c r="D6" s="29"/>
      <c r="E6" s="29"/>
      <c r="F6" s="29"/>
      <c r="G6" s="29"/>
      <c r="H6" s="29"/>
      <c r="I6" s="29"/>
      <c r="J6" s="29"/>
      <c r="K6" s="29"/>
    </row>
    <row r="7" spans="2:11" ht="15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2:11" ht="15"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2:11" ht="15">
      <c r="B9" s="29"/>
      <c r="C9" s="30" t="s">
        <v>82</v>
      </c>
      <c r="D9" s="30"/>
      <c r="E9" s="30"/>
      <c r="F9" s="30"/>
      <c r="G9" s="30"/>
      <c r="H9" s="30"/>
      <c r="I9" s="30"/>
      <c r="J9" s="30"/>
      <c r="K9" s="30"/>
    </row>
    <row r="10" spans="2:11" ht="15"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2:11" ht="15">
      <c r="B11" s="29"/>
      <c r="C11" s="29" t="s">
        <v>83</v>
      </c>
      <c r="D11" s="29"/>
      <c r="E11" s="29"/>
      <c r="F11" s="29"/>
      <c r="G11" s="29"/>
      <c r="H11" s="29"/>
      <c r="I11" s="29"/>
      <c r="J11" s="29"/>
      <c r="K11" s="29"/>
    </row>
    <row r="12" spans="2:11" ht="15"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2:11" ht="15.6">
      <c r="B13" s="29"/>
      <c r="C13" s="29"/>
      <c r="D13" s="31" t="s">
        <v>84</v>
      </c>
      <c r="E13" s="29"/>
      <c r="F13" s="29"/>
      <c r="G13" s="29"/>
      <c r="H13" s="29"/>
      <c r="I13" s="29"/>
      <c r="J13" s="29"/>
      <c r="K13" s="29"/>
    </row>
    <row r="14" spans="2:11" ht="15">
      <c r="B14" s="29"/>
      <c r="C14" s="29"/>
      <c r="D14" s="29"/>
      <c r="E14" s="29"/>
      <c r="F14" s="32" t="s">
        <v>85</v>
      </c>
      <c r="G14" s="29"/>
      <c r="H14" s="29"/>
      <c r="I14" s="29"/>
      <c r="J14" s="29"/>
      <c r="K14" s="29"/>
    </row>
    <row r="15" spans="2:11" ht="15">
      <c r="B15" s="29"/>
      <c r="C15" s="29"/>
      <c r="D15" s="29"/>
      <c r="E15" s="29"/>
      <c r="F15" s="32" t="s">
        <v>86</v>
      </c>
      <c r="G15" s="29"/>
      <c r="H15" s="29"/>
      <c r="I15" s="29"/>
      <c r="J15" s="29"/>
      <c r="K15" s="29"/>
    </row>
    <row r="16" spans="2:11" ht="15">
      <c r="B16" s="29"/>
      <c r="C16" s="29"/>
      <c r="D16" s="29"/>
      <c r="E16" s="29"/>
      <c r="F16" s="32" t="s">
        <v>87</v>
      </c>
      <c r="G16" s="29"/>
      <c r="H16" s="29"/>
      <c r="I16" s="29"/>
      <c r="J16" s="29"/>
      <c r="K16" s="29"/>
    </row>
    <row r="17" spans="2:11" ht="15"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2:11" ht="15">
      <c r="B18" s="29"/>
      <c r="C18" s="29"/>
      <c r="D18" s="29"/>
      <c r="E18" s="29" t="s">
        <v>88</v>
      </c>
      <c r="F18" s="33" t="s">
        <v>95</v>
      </c>
      <c r="G18" s="29"/>
      <c r="H18" s="29"/>
      <c r="I18" s="29"/>
      <c r="J18" s="29"/>
      <c r="K18" s="29"/>
    </row>
    <row r="19" spans="2:11" ht="15">
      <c r="B19" s="29"/>
      <c r="C19" s="29"/>
      <c r="D19" s="29"/>
      <c r="E19" s="29" t="s">
        <v>89</v>
      </c>
      <c r="F19" s="33" t="s">
        <v>91</v>
      </c>
      <c r="G19" s="29"/>
      <c r="H19" s="29"/>
      <c r="I19" s="29"/>
      <c r="J19" s="29"/>
      <c r="K19" s="29"/>
    </row>
    <row r="20" spans="2:11" ht="15">
      <c r="B20" s="29"/>
      <c r="C20" s="29"/>
      <c r="D20" s="29"/>
      <c r="E20" s="29" t="s">
        <v>90</v>
      </c>
      <c r="F20" s="34" t="s">
        <v>92</v>
      </c>
      <c r="G20" s="29"/>
      <c r="H20" s="29"/>
      <c r="I20" s="29"/>
      <c r="J20" s="29"/>
      <c r="K20" s="29"/>
    </row>
    <row r="21" spans="2:11" ht="15"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2:11" ht="15">
      <c r="B22" s="29"/>
      <c r="C22" s="29"/>
      <c r="D22" s="29"/>
      <c r="E22" s="29"/>
      <c r="F22" s="29"/>
      <c r="G22" s="29"/>
      <c r="H22" s="29"/>
      <c r="I22" s="29"/>
      <c r="J22" s="29"/>
      <c r="K22" s="29"/>
    </row>
  </sheetData>
  <hyperlinks>
    <hyperlink ref="F20" r:id="rId1"/>
  </hyperlinks>
  <pageMargins left="0.7" right="0.7" top="0.75" bottom="0.75" header="0.3" footer="0.3"/>
  <pageSetup scale="95" orientation="portrait" r:id="rId2"/>
  <headerFooter>
    <oddFooter>&amp;L&amp;A&amp;C&amp;F&amp;RPage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zoomScaleNormal="100" workbookViewId="0">
      <selection activeCell="I42" sqref="I42"/>
    </sheetView>
  </sheetViews>
  <sheetFormatPr defaultColWidth="9.109375" defaultRowHeight="13.2"/>
  <cols>
    <col min="1" max="1" width="5.5546875" style="1" customWidth="1"/>
    <col min="2" max="2" width="4.5546875" style="1" customWidth="1"/>
    <col min="3" max="3" width="12.88671875" style="1" customWidth="1"/>
    <col min="4" max="4" width="10.5546875" style="1" customWidth="1"/>
    <col min="5" max="6" width="10.6640625" style="1" customWidth="1"/>
    <col min="7" max="7" width="13.33203125" style="1" customWidth="1"/>
    <col min="8" max="8" width="19.33203125" style="1" customWidth="1"/>
    <col min="9" max="9" width="13.44140625" style="10" customWidth="1"/>
    <col min="10" max="16384" width="9.109375" style="1"/>
  </cols>
  <sheetData>
    <row r="1" spans="2:10" ht="15.6">
      <c r="B1" s="63" t="s">
        <v>0</v>
      </c>
      <c r="C1" s="63"/>
      <c r="D1" s="63"/>
      <c r="E1" s="63"/>
      <c r="F1" s="63"/>
      <c r="G1" s="63"/>
      <c r="H1" s="63"/>
      <c r="I1" s="63"/>
    </row>
    <row r="2" spans="2:10" ht="15.6">
      <c r="B2" s="2"/>
      <c r="C2" s="2"/>
      <c r="D2" s="2"/>
      <c r="E2" s="2"/>
      <c r="F2" s="2"/>
      <c r="G2" s="2"/>
      <c r="H2" s="2"/>
      <c r="I2" s="3"/>
    </row>
    <row r="3" spans="2:10" s="4" customFormat="1" ht="15.6">
      <c r="C3" s="35" t="s">
        <v>1</v>
      </c>
      <c r="D3" s="36"/>
      <c r="E3" s="36"/>
      <c r="F3" s="36"/>
      <c r="G3" s="36"/>
      <c r="H3" s="36"/>
      <c r="I3" s="37"/>
    </row>
    <row r="4" spans="2:10" s="4" customFormat="1" ht="15.6">
      <c r="C4" s="35" t="s">
        <v>2</v>
      </c>
      <c r="D4" s="36"/>
      <c r="E4" s="36"/>
      <c r="F4" s="36"/>
      <c r="G4" s="36"/>
      <c r="H4" s="36"/>
      <c r="I4" s="37"/>
    </row>
    <row r="5" spans="2:10" s="4" customFormat="1" ht="15.6">
      <c r="C5" s="35" t="s">
        <v>3</v>
      </c>
      <c r="D5" s="36"/>
      <c r="E5" s="36"/>
      <c r="F5" s="36"/>
      <c r="G5" s="36"/>
      <c r="H5" s="36"/>
      <c r="I5" s="37"/>
    </row>
    <row r="6" spans="2:10" s="4" customFormat="1" ht="15.6">
      <c r="B6" s="5"/>
      <c r="C6" s="35" t="s">
        <v>4</v>
      </c>
      <c r="D6" s="36"/>
      <c r="E6" s="36"/>
      <c r="F6" s="36"/>
      <c r="G6" s="36"/>
      <c r="H6" s="36"/>
      <c r="I6" s="37"/>
    </row>
    <row r="7" spans="2:10">
      <c r="B7" s="6"/>
      <c r="C7" s="6"/>
      <c r="D7" s="6"/>
      <c r="E7" s="6"/>
      <c r="F7" s="6"/>
      <c r="G7" s="6"/>
      <c r="H7" s="6"/>
      <c r="I7" s="7"/>
    </row>
    <row r="8" spans="2:10" ht="21" customHeight="1">
      <c r="B8" s="38" t="s">
        <v>5</v>
      </c>
      <c r="C8" s="38"/>
      <c r="D8" s="39"/>
      <c r="E8" s="39"/>
      <c r="F8" s="39"/>
      <c r="G8" s="39"/>
      <c r="H8" s="39"/>
      <c r="I8" s="45"/>
      <c r="J8" s="6"/>
    </row>
    <row r="9" spans="2:10" ht="21" customHeight="1">
      <c r="B9" s="38" t="s">
        <v>6</v>
      </c>
      <c r="C9" s="38"/>
      <c r="D9" s="39"/>
      <c r="E9" s="39"/>
      <c r="F9" s="39"/>
      <c r="G9" s="39"/>
      <c r="H9" s="39"/>
      <c r="I9" s="46">
        <v>0</v>
      </c>
      <c r="J9" s="6"/>
    </row>
    <row r="10" spans="2:10" ht="21" customHeight="1">
      <c r="B10" s="38" t="s">
        <v>7</v>
      </c>
      <c r="C10" s="38"/>
      <c r="D10" s="39"/>
      <c r="E10" s="39"/>
      <c r="F10" s="39"/>
      <c r="G10" s="39"/>
      <c r="H10" s="39"/>
      <c r="I10" s="47">
        <v>0</v>
      </c>
      <c r="J10" s="6"/>
    </row>
    <row r="11" spans="2:10" ht="21" customHeight="1">
      <c r="B11" s="38" t="s">
        <v>8</v>
      </c>
      <c r="C11" s="38"/>
      <c r="D11" s="39"/>
      <c r="E11" s="39"/>
      <c r="F11" s="39"/>
      <c r="G11" s="39"/>
      <c r="H11" s="39"/>
      <c r="I11" s="47">
        <v>0</v>
      </c>
      <c r="J11" s="6"/>
    </row>
    <row r="12" spans="2:10" ht="21" customHeight="1">
      <c r="B12" s="38" t="s">
        <v>9</v>
      </c>
      <c r="C12" s="38"/>
      <c r="D12" s="39"/>
      <c r="E12" s="39"/>
      <c r="F12" s="39"/>
      <c r="G12" s="39"/>
      <c r="H12" s="39"/>
      <c r="I12" s="47">
        <v>0</v>
      </c>
      <c r="J12" s="6"/>
    </row>
    <row r="13" spans="2:10" ht="21" customHeight="1">
      <c r="B13" s="38"/>
      <c r="C13" s="38"/>
      <c r="D13" s="39"/>
      <c r="E13" s="39"/>
      <c r="F13" s="39"/>
      <c r="G13" s="39"/>
      <c r="H13" s="40"/>
      <c r="I13" s="47"/>
      <c r="J13" s="6"/>
    </row>
    <row r="14" spans="2:10" ht="21" customHeight="1">
      <c r="B14" s="41" t="s">
        <v>10</v>
      </c>
      <c r="C14" s="41"/>
      <c r="D14" s="42"/>
      <c r="E14" s="42"/>
      <c r="F14" s="42"/>
      <c r="G14" s="42"/>
      <c r="H14" s="42"/>
      <c r="I14" s="46">
        <v>0</v>
      </c>
      <c r="J14" s="6"/>
    </row>
    <row r="15" spans="2:10" ht="21" customHeight="1">
      <c r="B15" s="41"/>
      <c r="C15" s="41"/>
      <c r="D15" s="42"/>
      <c r="E15" s="42"/>
      <c r="F15" s="42"/>
      <c r="G15" s="42"/>
      <c r="H15" s="42"/>
      <c r="I15" s="46"/>
      <c r="J15" s="6"/>
    </row>
    <row r="16" spans="2:10" ht="21" customHeight="1">
      <c r="B16" s="41" t="s">
        <v>11</v>
      </c>
      <c r="C16" s="41"/>
      <c r="D16" s="42"/>
      <c r="E16" s="42"/>
      <c r="F16" s="42"/>
      <c r="G16" s="42"/>
      <c r="H16" s="42"/>
      <c r="I16" s="46">
        <v>0</v>
      </c>
      <c r="J16" s="6"/>
    </row>
    <row r="17" spans="2:10" ht="21" customHeight="1">
      <c r="B17" s="38"/>
      <c r="C17" s="38"/>
      <c r="D17" s="39"/>
      <c r="E17" s="39"/>
      <c r="F17" s="39"/>
      <c r="G17" s="39"/>
      <c r="H17" s="39"/>
      <c r="I17" s="45"/>
      <c r="J17" s="6"/>
    </row>
    <row r="18" spans="2:10" ht="21" customHeight="1">
      <c r="B18" s="38" t="s">
        <v>12</v>
      </c>
      <c r="C18" s="38"/>
      <c r="D18" s="39"/>
      <c r="E18" s="39"/>
      <c r="F18" s="39"/>
      <c r="G18" s="39"/>
      <c r="H18" s="39"/>
      <c r="I18" s="46"/>
      <c r="J18" s="6"/>
    </row>
    <row r="19" spans="2:10" ht="21" customHeight="1">
      <c r="B19" s="38" t="s">
        <v>13</v>
      </c>
      <c r="C19" s="38"/>
      <c r="D19" s="39"/>
      <c r="E19" s="39"/>
      <c r="F19" s="39"/>
      <c r="G19" s="39"/>
      <c r="H19" s="39"/>
      <c r="I19" s="46">
        <v>0</v>
      </c>
      <c r="J19" s="6"/>
    </row>
    <row r="20" spans="2:10" ht="21" customHeight="1">
      <c r="B20" s="38" t="s">
        <v>14</v>
      </c>
      <c r="C20" s="38"/>
      <c r="D20" s="39"/>
      <c r="E20" s="39"/>
      <c r="F20" s="39"/>
      <c r="G20" s="39"/>
      <c r="H20" s="39"/>
      <c r="I20" s="46">
        <v>0</v>
      </c>
      <c r="J20" s="6"/>
    </row>
    <row r="21" spans="2:10" ht="21" customHeight="1">
      <c r="B21" s="38" t="s">
        <v>15</v>
      </c>
      <c r="C21" s="38"/>
      <c r="D21" s="39"/>
      <c r="E21" s="39"/>
      <c r="F21" s="39"/>
      <c r="G21" s="39"/>
      <c r="H21" s="39"/>
      <c r="I21" s="46">
        <v>0</v>
      </c>
      <c r="J21" s="6"/>
    </row>
    <row r="22" spans="2:10" ht="21" customHeight="1">
      <c r="B22" s="39" t="s">
        <v>16</v>
      </c>
      <c r="C22" s="39"/>
      <c r="D22" s="39"/>
      <c r="E22" s="39"/>
      <c r="F22" s="39"/>
      <c r="G22" s="39"/>
      <c r="H22" s="39"/>
      <c r="I22" s="46">
        <v>0</v>
      </c>
      <c r="J22" s="6"/>
    </row>
    <row r="23" spans="2:10" ht="21" customHeight="1">
      <c r="B23" s="43"/>
      <c r="C23" s="43"/>
      <c r="D23" s="40"/>
      <c r="E23" s="40"/>
      <c r="F23" s="40"/>
      <c r="G23" s="40"/>
      <c r="H23" s="40"/>
      <c r="I23" s="46"/>
      <c r="J23" s="6"/>
    </row>
    <row r="24" spans="2:10" ht="21" customHeight="1">
      <c r="B24" s="38"/>
      <c r="C24" s="38"/>
      <c r="D24" s="39"/>
      <c r="E24" s="39"/>
      <c r="F24" s="39"/>
      <c r="G24" s="39"/>
      <c r="H24" s="39"/>
      <c r="I24" s="45"/>
      <c r="J24" s="6"/>
    </row>
    <row r="25" spans="2:10" ht="21" customHeight="1">
      <c r="B25" s="38" t="s">
        <v>17</v>
      </c>
      <c r="C25" s="38"/>
      <c r="D25" s="39"/>
      <c r="E25" s="39"/>
      <c r="F25" s="39"/>
      <c r="G25" s="39"/>
      <c r="H25" s="39"/>
      <c r="I25" s="46"/>
      <c r="J25" s="6"/>
    </row>
    <row r="26" spans="2:10" ht="21" customHeight="1">
      <c r="B26" s="38" t="s">
        <v>18</v>
      </c>
      <c r="C26" s="38"/>
      <c r="D26" s="39"/>
      <c r="E26" s="39"/>
      <c r="F26" s="39"/>
      <c r="G26" s="39"/>
      <c r="H26" s="39"/>
      <c r="I26" s="46">
        <v>0</v>
      </c>
      <c r="J26" s="6"/>
    </row>
    <row r="27" spans="2:10" ht="21" customHeight="1">
      <c r="B27" s="38" t="s">
        <v>19</v>
      </c>
      <c r="C27" s="38"/>
      <c r="D27" s="39"/>
      <c r="E27" s="39"/>
      <c r="F27" s="39"/>
      <c r="G27" s="39"/>
      <c r="H27" s="39"/>
      <c r="I27" s="46">
        <v>0</v>
      </c>
      <c r="J27" s="6"/>
    </row>
    <row r="28" spans="2:10" ht="21" customHeight="1">
      <c r="B28" s="38" t="s">
        <v>20</v>
      </c>
      <c r="C28" s="38"/>
      <c r="D28" s="39"/>
      <c r="E28" s="39"/>
      <c r="F28" s="39"/>
      <c r="G28" s="39"/>
      <c r="H28" s="39"/>
      <c r="I28" s="46">
        <v>0</v>
      </c>
      <c r="J28" s="6"/>
    </row>
    <row r="29" spans="2:10" ht="21" customHeight="1">
      <c r="B29" s="38" t="s">
        <v>16</v>
      </c>
      <c r="C29" s="38"/>
      <c r="D29" s="39" t="s">
        <v>94</v>
      </c>
      <c r="E29" s="39"/>
      <c r="F29" s="39"/>
      <c r="G29" s="39"/>
      <c r="H29" s="39"/>
      <c r="I29" s="46">
        <v>0</v>
      </c>
      <c r="J29" s="6"/>
    </row>
    <row r="30" spans="2:10" ht="21" customHeight="1">
      <c r="B30" s="38"/>
      <c r="C30" s="38"/>
      <c r="D30" s="39"/>
      <c r="E30" s="39"/>
      <c r="F30" s="39"/>
      <c r="G30" s="39"/>
      <c r="H30" s="40"/>
      <c r="I30" s="46"/>
      <c r="J30" s="6"/>
    </row>
    <row r="31" spans="2:10" ht="21" customHeight="1">
      <c r="B31" s="41" t="s">
        <v>21</v>
      </c>
      <c r="C31" s="41"/>
      <c r="D31" s="42"/>
      <c r="E31" s="42"/>
      <c r="F31" s="42"/>
      <c r="G31" s="42"/>
      <c r="H31" s="40"/>
      <c r="I31" s="46">
        <v>0</v>
      </c>
      <c r="J31" s="6"/>
    </row>
    <row r="32" spans="2:10" ht="21" customHeight="1">
      <c r="B32" s="38"/>
      <c r="C32" s="38"/>
      <c r="D32" s="39"/>
      <c r="E32" s="39"/>
      <c r="F32" s="39"/>
      <c r="G32" s="39"/>
      <c r="H32" s="39"/>
      <c r="I32" s="46"/>
      <c r="J32" s="6"/>
    </row>
    <row r="33" spans="2:10" ht="21" customHeight="1">
      <c r="B33" s="38" t="s">
        <v>22</v>
      </c>
      <c r="C33" s="38"/>
      <c r="D33" s="39"/>
      <c r="E33" s="39"/>
      <c r="F33" s="39"/>
      <c r="G33" s="39"/>
      <c r="H33" s="39"/>
      <c r="I33" s="46">
        <v>0</v>
      </c>
      <c r="J33" s="6"/>
    </row>
    <row r="34" spans="2:10" ht="21" customHeight="1">
      <c r="B34" s="38"/>
      <c r="C34" s="38"/>
      <c r="D34" s="39"/>
      <c r="E34" s="39"/>
      <c r="F34" s="39"/>
      <c r="G34" s="39"/>
      <c r="H34" s="40"/>
      <c r="I34" s="46"/>
      <c r="J34" s="6"/>
    </row>
    <row r="35" spans="2:10" ht="21" customHeight="1">
      <c r="B35" s="41" t="s">
        <v>23</v>
      </c>
      <c r="C35" s="41"/>
      <c r="D35" s="42"/>
      <c r="E35" s="42"/>
      <c r="F35" s="42"/>
      <c r="G35" s="42"/>
      <c r="H35" s="42"/>
      <c r="I35" s="46">
        <v>0</v>
      </c>
      <c r="J35" s="6"/>
    </row>
    <row r="36" spans="2:10" ht="21" customHeight="1">
      <c r="B36" s="38"/>
      <c r="C36" s="38"/>
      <c r="D36" s="39"/>
      <c r="E36" s="39"/>
      <c r="F36" s="39"/>
      <c r="G36" s="39"/>
      <c r="H36" s="39"/>
      <c r="I36" s="45"/>
      <c r="J36" s="6"/>
    </row>
    <row r="37" spans="2:10" ht="21" customHeight="1">
      <c r="B37" s="38" t="s">
        <v>24</v>
      </c>
      <c r="C37" s="38"/>
      <c r="D37" s="39"/>
      <c r="E37" s="39"/>
      <c r="F37" s="39"/>
      <c r="G37" s="39"/>
      <c r="H37" s="39"/>
      <c r="I37" s="45"/>
      <c r="J37" s="6"/>
    </row>
    <row r="38" spans="2:10" ht="21" customHeight="1">
      <c r="B38" s="38" t="s">
        <v>25</v>
      </c>
      <c r="C38" s="38"/>
      <c r="D38" s="39"/>
      <c r="E38" s="39"/>
      <c r="F38" s="39"/>
      <c r="G38" s="39"/>
      <c r="H38" s="39"/>
      <c r="I38" s="46">
        <v>0</v>
      </c>
      <c r="J38" s="6"/>
    </row>
    <row r="39" spans="2:10" ht="21" customHeight="1">
      <c r="B39" s="38" t="s">
        <v>26</v>
      </c>
      <c r="C39" s="38"/>
      <c r="D39" s="39"/>
      <c r="E39" s="39"/>
      <c r="F39" s="39"/>
      <c r="G39" s="39"/>
      <c r="H39" s="39"/>
      <c r="I39" s="46">
        <v>0</v>
      </c>
      <c r="J39" s="6"/>
    </row>
    <row r="40" spans="2:10" ht="21" customHeight="1">
      <c r="B40" s="38" t="s">
        <v>27</v>
      </c>
      <c r="C40" s="38"/>
      <c r="D40" s="39"/>
      <c r="E40" s="39"/>
      <c r="F40" s="39"/>
      <c r="G40" s="39"/>
      <c r="H40" s="39"/>
      <c r="I40" s="46">
        <v>0</v>
      </c>
      <c r="J40" s="6"/>
    </row>
    <row r="41" spans="2:10" ht="21" customHeight="1">
      <c r="B41" s="38"/>
      <c r="C41" s="38"/>
      <c r="D41" s="39"/>
      <c r="E41" s="39"/>
      <c r="F41" s="39"/>
      <c r="G41" s="39"/>
      <c r="H41" s="39"/>
      <c r="I41" s="46"/>
      <c r="J41" s="6"/>
    </row>
    <row r="42" spans="2:10" ht="18.75" customHeight="1">
      <c r="B42" s="36"/>
      <c r="C42" s="36"/>
      <c r="D42" s="36"/>
      <c r="E42" s="36"/>
      <c r="F42" s="44" t="s">
        <v>28</v>
      </c>
      <c r="G42" s="44"/>
      <c r="H42" s="44"/>
      <c r="I42" s="48">
        <f>SUM(I9:I41)</f>
        <v>0</v>
      </c>
      <c r="J42" s="6"/>
    </row>
    <row r="43" spans="2:10">
      <c r="F43" s="8"/>
      <c r="G43" s="8"/>
      <c r="H43" s="8"/>
      <c r="I43" s="9"/>
      <c r="J43" s="6"/>
    </row>
  </sheetData>
  <sheetProtection password="945B" sheet="1"/>
  <mergeCells count="1">
    <mergeCell ref="B1:I1"/>
  </mergeCells>
  <printOptions horizontalCentered="1"/>
  <pageMargins left="0.7" right="0.7" top="0.75" bottom="0.75" header="0.3" footer="0.3"/>
  <pageSetup scale="83" orientation="portrait" r:id="rId1"/>
  <headerFooter alignWithMargins="0">
    <oddFooter>&amp;L&amp;A&amp;C&amp;F&amp;RPage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Layout" zoomScaleNormal="100" workbookViewId="0">
      <selection activeCell="D7" sqref="D7"/>
    </sheetView>
  </sheetViews>
  <sheetFormatPr defaultColWidth="9.109375" defaultRowHeight="13.2"/>
  <cols>
    <col min="1" max="1" width="18.109375" style="1" customWidth="1"/>
    <col min="2" max="2" width="13.5546875" style="1" customWidth="1"/>
    <col min="3" max="3" width="4.33203125" style="1" customWidth="1"/>
    <col min="4" max="16" width="13" style="11" customWidth="1"/>
    <col min="17" max="16384" width="9.109375" style="1"/>
  </cols>
  <sheetData>
    <row r="1" spans="1:16" ht="15.6">
      <c r="A1" s="63" t="s">
        <v>29</v>
      </c>
      <c r="B1" s="63"/>
      <c r="C1" s="63"/>
      <c r="D1" s="63"/>
      <c r="E1" s="63"/>
      <c r="F1" s="63"/>
      <c r="G1" s="63"/>
      <c r="H1" s="63"/>
    </row>
    <row r="2" spans="1:16">
      <c r="A2" s="76" t="s">
        <v>105</v>
      </c>
      <c r="B2" s="76"/>
      <c r="C2" s="76"/>
      <c r="D2" s="76"/>
      <c r="E2" s="76"/>
      <c r="F2" s="76"/>
      <c r="G2" s="76"/>
      <c r="H2" s="76"/>
    </row>
    <row r="4" spans="1:16">
      <c r="A4" s="12" t="s">
        <v>30</v>
      </c>
      <c r="B4" s="11">
        <v>1000</v>
      </c>
      <c r="C4" s="1" t="s">
        <v>31</v>
      </c>
      <c r="E4" s="49">
        <f>'PART I - Start Up Costs'!I42</f>
        <v>0</v>
      </c>
      <c r="F4" s="11" t="s">
        <v>32</v>
      </c>
      <c r="H4" s="50">
        <f>+B4-E4</f>
        <v>1000</v>
      </c>
    </row>
    <row r="5" spans="1:16" ht="13.8" thickBot="1"/>
    <row r="6" spans="1:16" ht="13.8" thickBot="1">
      <c r="A6" s="77" t="s">
        <v>33</v>
      </c>
      <c r="B6" s="78"/>
      <c r="C6" s="79"/>
      <c r="D6" s="14" t="s">
        <v>34</v>
      </c>
      <c r="E6" s="15" t="s">
        <v>35</v>
      </c>
      <c r="F6" s="15" t="s">
        <v>36</v>
      </c>
      <c r="G6" s="15" t="s">
        <v>37</v>
      </c>
      <c r="H6" s="15" t="s">
        <v>38</v>
      </c>
      <c r="I6" s="15" t="s">
        <v>39</v>
      </c>
      <c r="J6" s="15" t="s">
        <v>40</v>
      </c>
      <c r="K6" s="15" t="s">
        <v>41</v>
      </c>
      <c r="L6" s="15" t="s">
        <v>42</v>
      </c>
      <c r="M6" s="15" t="s">
        <v>43</v>
      </c>
      <c r="N6" s="15" t="s">
        <v>44</v>
      </c>
      <c r="O6" s="15" t="s">
        <v>45</v>
      </c>
      <c r="P6" s="16" t="s">
        <v>46</v>
      </c>
    </row>
    <row r="7" spans="1:16" s="17" customFormat="1" ht="18" customHeight="1">
      <c r="A7" s="80" t="s">
        <v>47</v>
      </c>
      <c r="B7" s="81"/>
      <c r="C7" s="82"/>
      <c r="D7" s="58">
        <f>H4</f>
        <v>1000</v>
      </c>
      <c r="E7" s="59">
        <f>D37</f>
        <v>1000</v>
      </c>
      <c r="F7" s="59">
        <f t="shared" ref="F7:O7" si="0">E37</f>
        <v>1000</v>
      </c>
      <c r="G7" s="59">
        <f t="shared" si="0"/>
        <v>1000</v>
      </c>
      <c r="H7" s="59">
        <f t="shared" si="0"/>
        <v>1000</v>
      </c>
      <c r="I7" s="59">
        <f t="shared" si="0"/>
        <v>1000</v>
      </c>
      <c r="J7" s="59">
        <f t="shared" si="0"/>
        <v>1000</v>
      </c>
      <c r="K7" s="59">
        <f t="shared" si="0"/>
        <v>1000</v>
      </c>
      <c r="L7" s="59">
        <f t="shared" si="0"/>
        <v>1000</v>
      </c>
      <c r="M7" s="59">
        <f t="shared" si="0"/>
        <v>1000</v>
      </c>
      <c r="N7" s="59">
        <f t="shared" si="0"/>
        <v>1000</v>
      </c>
      <c r="O7" s="59">
        <f t="shared" si="0"/>
        <v>1000</v>
      </c>
      <c r="P7" s="60">
        <f>O37</f>
        <v>1000</v>
      </c>
    </row>
    <row r="8" spans="1:16" s="18" customFormat="1" ht="18" customHeight="1">
      <c r="A8" s="64" t="s">
        <v>48</v>
      </c>
      <c r="B8" s="65"/>
      <c r="C8" s="6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53">
        <f>SUM(D8:O8)</f>
        <v>0</v>
      </c>
    </row>
    <row r="9" spans="1:16" s="18" customFormat="1" ht="18" customHeight="1">
      <c r="A9" s="64" t="s">
        <v>99</v>
      </c>
      <c r="B9" s="65"/>
      <c r="C9" s="6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53">
        <f>SUM(D9:O9)</f>
        <v>0</v>
      </c>
    </row>
    <row r="10" spans="1:16" s="18" customFormat="1" ht="18" customHeight="1">
      <c r="A10" s="26" t="s">
        <v>104</v>
      </c>
      <c r="B10" s="27"/>
      <c r="C10" s="28"/>
      <c r="D10" s="57">
        <f>D8+D9</f>
        <v>0</v>
      </c>
      <c r="E10" s="57">
        <f t="shared" ref="E10:P10" si="1">E8+E9</f>
        <v>0</v>
      </c>
      <c r="F10" s="57">
        <f t="shared" si="1"/>
        <v>0</v>
      </c>
      <c r="G10" s="57">
        <f t="shared" si="1"/>
        <v>0</v>
      </c>
      <c r="H10" s="57">
        <f t="shared" si="1"/>
        <v>0</v>
      </c>
      <c r="I10" s="57">
        <f t="shared" si="1"/>
        <v>0</v>
      </c>
      <c r="J10" s="57">
        <f t="shared" si="1"/>
        <v>0</v>
      </c>
      <c r="K10" s="57">
        <f t="shared" si="1"/>
        <v>0</v>
      </c>
      <c r="L10" s="57">
        <f t="shared" si="1"/>
        <v>0</v>
      </c>
      <c r="M10" s="57">
        <f t="shared" si="1"/>
        <v>0</v>
      </c>
      <c r="N10" s="57">
        <f t="shared" si="1"/>
        <v>0</v>
      </c>
      <c r="O10" s="57">
        <f t="shared" si="1"/>
        <v>0</v>
      </c>
      <c r="P10" s="57">
        <f t="shared" si="1"/>
        <v>0</v>
      </c>
    </row>
    <row r="11" spans="1:16" s="18" customFormat="1" ht="18" customHeight="1">
      <c r="A11" s="64" t="s">
        <v>49</v>
      </c>
      <c r="B11" s="65"/>
      <c r="C11" s="66"/>
      <c r="D11" s="22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53">
        <f>SUM(D11:O11)</f>
        <v>0</v>
      </c>
    </row>
    <row r="12" spans="1:16" s="17" customFormat="1" ht="18" customHeight="1">
      <c r="A12" s="73" t="s">
        <v>50</v>
      </c>
      <c r="B12" s="74"/>
      <c r="C12" s="75"/>
      <c r="D12" s="61">
        <f>SUM(D7,D10,D11)</f>
        <v>1000</v>
      </c>
      <c r="E12" s="61">
        <f t="shared" ref="E12:O12" si="2">SUM(E7,E10,E11)</f>
        <v>1000</v>
      </c>
      <c r="F12" s="61">
        <f t="shared" si="2"/>
        <v>1000</v>
      </c>
      <c r="G12" s="61">
        <f t="shared" si="2"/>
        <v>1000</v>
      </c>
      <c r="H12" s="61">
        <f t="shared" si="2"/>
        <v>1000</v>
      </c>
      <c r="I12" s="61">
        <f t="shared" si="2"/>
        <v>1000</v>
      </c>
      <c r="J12" s="61">
        <f t="shared" si="2"/>
        <v>1000</v>
      </c>
      <c r="K12" s="61">
        <f t="shared" si="2"/>
        <v>1000</v>
      </c>
      <c r="L12" s="61">
        <f t="shared" si="2"/>
        <v>1000</v>
      </c>
      <c r="M12" s="61">
        <f t="shared" si="2"/>
        <v>1000</v>
      </c>
      <c r="N12" s="61">
        <f t="shared" si="2"/>
        <v>1000</v>
      </c>
      <c r="O12" s="61">
        <f t="shared" si="2"/>
        <v>1000</v>
      </c>
      <c r="P12" s="51">
        <f>P7</f>
        <v>1000</v>
      </c>
    </row>
    <row r="13" spans="1:16" s="18" customFormat="1" ht="18" customHeight="1">
      <c r="A13" s="64" t="s">
        <v>51</v>
      </c>
      <c r="B13" s="65"/>
      <c r="C13" s="66"/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53">
        <f>SUM(D13:O13)</f>
        <v>0</v>
      </c>
    </row>
    <row r="14" spans="1:16" s="18" customFormat="1" ht="18" customHeight="1">
      <c r="A14" s="64" t="s">
        <v>52</v>
      </c>
      <c r="B14" s="65"/>
      <c r="C14" s="66"/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53">
        <f t="shared" ref="P14:P30" si="3">SUM(D14:O14)</f>
        <v>0</v>
      </c>
    </row>
    <row r="15" spans="1:16" s="18" customFormat="1" ht="18" customHeight="1">
      <c r="A15" s="64" t="s">
        <v>53</v>
      </c>
      <c r="B15" s="65"/>
      <c r="C15" s="66"/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53">
        <f t="shared" si="3"/>
        <v>0</v>
      </c>
    </row>
    <row r="16" spans="1:16" s="18" customFormat="1" ht="18" customHeight="1">
      <c r="A16" s="64" t="s">
        <v>54</v>
      </c>
      <c r="B16" s="65"/>
      <c r="C16" s="66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53">
        <f t="shared" si="3"/>
        <v>0</v>
      </c>
    </row>
    <row r="17" spans="1:16" s="18" customFormat="1" ht="18" customHeight="1">
      <c r="A17" s="64" t="s">
        <v>55</v>
      </c>
      <c r="B17" s="65"/>
      <c r="C17" s="66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53">
        <f t="shared" si="3"/>
        <v>0</v>
      </c>
    </row>
    <row r="18" spans="1:16" s="18" customFormat="1" ht="18" customHeight="1">
      <c r="A18" s="64" t="s">
        <v>56</v>
      </c>
      <c r="B18" s="65"/>
      <c r="C18" s="66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53">
        <f t="shared" si="3"/>
        <v>0</v>
      </c>
    </row>
    <row r="19" spans="1:16" s="18" customFormat="1" ht="18" customHeight="1">
      <c r="A19" s="64" t="s">
        <v>100</v>
      </c>
      <c r="B19" s="65"/>
      <c r="C19" s="66"/>
      <c r="D19" s="57">
        <f>0.05*D9</f>
        <v>0</v>
      </c>
      <c r="E19" s="57">
        <f t="shared" ref="E19:P19" si="4">0.05*E9</f>
        <v>0</v>
      </c>
      <c r="F19" s="57">
        <f t="shared" si="4"/>
        <v>0</v>
      </c>
      <c r="G19" s="57">
        <f t="shared" si="4"/>
        <v>0</v>
      </c>
      <c r="H19" s="57">
        <f t="shared" si="4"/>
        <v>0</v>
      </c>
      <c r="I19" s="57">
        <f t="shared" si="4"/>
        <v>0</v>
      </c>
      <c r="J19" s="57">
        <f t="shared" si="4"/>
        <v>0</v>
      </c>
      <c r="K19" s="57">
        <f t="shared" si="4"/>
        <v>0</v>
      </c>
      <c r="L19" s="57">
        <f t="shared" si="4"/>
        <v>0</v>
      </c>
      <c r="M19" s="57">
        <f t="shared" si="4"/>
        <v>0</v>
      </c>
      <c r="N19" s="57">
        <f t="shared" si="4"/>
        <v>0</v>
      </c>
      <c r="O19" s="57">
        <f t="shared" si="4"/>
        <v>0</v>
      </c>
      <c r="P19" s="57">
        <f t="shared" si="4"/>
        <v>0</v>
      </c>
    </row>
    <row r="20" spans="1:16" s="18" customFormat="1" ht="18" customHeight="1">
      <c r="A20" s="64" t="s">
        <v>57</v>
      </c>
      <c r="B20" s="65"/>
      <c r="C20" s="66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53">
        <f t="shared" si="3"/>
        <v>0</v>
      </c>
    </row>
    <row r="21" spans="1:16" s="18" customFormat="1" ht="18" customHeight="1">
      <c r="A21" s="64" t="s">
        <v>58</v>
      </c>
      <c r="B21" s="65"/>
      <c r="C21" s="66"/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53">
        <f t="shared" si="3"/>
        <v>0</v>
      </c>
    </row>
    <row r="22" spans="1:16" s="18" customFormat="1" ht="18" customHeight="1">
      <c r="A22" s="64" t="s">
        <v>59</v>
      </c>
      <c r="B22" s="65"/>
      <c r="C22" s="66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53">
        <f t="shared" si="3"/>
        <v>0</v>
      </c>
    </row>
    <row r="23" spans="1:16" s="18" customFormat="1" ht="18" customHeight="1">
      <c r="A23" s="64" t="s">
        <v>60</v>
      </c>
      <c r="B23" s="65"/>
      <c r="C23" s="66"/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53">
        <f t="shared" si="3"/>
        <v>0</v>
      </c>
    </row>
    <row r="24" spans="1:16" s="18" customFormat="1" ht="18" customHeight="1">
      <c r="A24" s="64" t="s">
        <v>61</v>
      </c>
      <c r="B24" s="65"/>
      <c r="C24" s="66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53">
        <f t="shared" si="3"/>
        <v>0</v>
      </c>
    </row>
    <row r="25" spans="1:16" s="18" customFormat="1" ht="18" customHeight="1">
      <c r="A25" s="64" t="s">
        <v>62</v>
      </c>
      <c r="B25" s="65"/>
      <c r="C25" s="66"/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53">
        <f t="shared" si="3"/>
        <v>0</v>
      </c>
    </row>
    <row r="26" spans="1:16" s="18" customFormat="1" ht="18" customHeight="1">
      <c r="A26" s="64" t="s">
        <v>63</v>
      </c>
      <c r="B26" s="65"/>
      <c r="C26" s="66"/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53">
        <f t="shared" si="3"/>
        <v>0</v>
      </c>
    </row>
    <row r="27" spans="1:16" s="18" customFormat="1" ht="18" customHeight="1">
      <c r="A27" s="64" t="s">
        <v>64</v>
      </c>
      <c r="B27" s="65"/>
      <c r="C27" s="66"/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53">
        <f t="shared" si="3"/>
        <v>0</v>
      </c>
    </row>
    <row r="28" spans="1:16" s="18" customFormat="1" ht="18" customHeight="1">
      <c r="A28" s="64" t="s">
        <v>65</v>
      </c>
      <c r="B28" s="65"/>
      <c r="C28" s="66"/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53">
        <f t="shared" si="3"/>
        <v>0</v>
      </c>
    </row>
    <row r="29" spans="1:16" s="18" customFormat="1" ht="18" customHeight="1">
      <c r="A29" s="64" t="s">
        <v>66</v>
      </c>
      <c r="B29" s="65"/>
      <c r="C29" s="66"/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53">
        <f t="shared" si="3"/>
        <v>0</v>
      </c>
    </row>
    <row r="30" spans="1:16" s="18" customFormat="1" ht="18" customHeight="1">
      <c r="A30" s="64" t="s">
        <v>101</v>
      </c>
      <c r="B30" s="65"/>
      <c r="C30" s="66"/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53">
        <f t="shared" si="3"/>
        <v>0</v>
      </c>
    </row>
    <row r="31" spans="1:16" s="17" customFormat="1" ht="18" customHeight="1">
      <c r="A31" s="73" t="s">
        <v>67</v>
      </c>
      <c r="B31" s="74"/>
      <c r="C31" s="75"/>
      <c r="D31" s="51">
        <f>SUM(D13:D30)</f>
        <v>0</v>
      </c>
      <c r="E31" s="51">
        <f t="shared" ref="E31:O31" si="5">SUM(E13:E30)</f>
        <v>0</v>
      </c>
      <c r="F31" s="51">
        <f t="shared" si="5"/>
        <v>0</v>
      </c>
      <c r="G31" s="51">
        <f t="shared" si="5"/>
        <v>0</v>
      </c>
      <c r="H31" s="51">
        <f t="shared" si="5"/>
        <v>0</v>
      </c>
      <c r="I31" s="51">
        <f t="shared" si="5"/>
        <v>0</v>
      </c>
      <c r="J31" s="51">
        <f t="shared" si="5"/>
        <v>0</v>
      </c>
      <c r="K31" s="51">
        <f t="shared" si="5"/>
        <v>0</v>
      </c>
      <c r="L31" s="51">
        <f t="shared" si="5"/>
        <v>0</v>
      </c>
      <c r="M31" s="51">
        <f t="shared" si="5"/>
        <v>0</v>
      </c>
      <c r="N31" s="51">
        <f t="shared" si="5"/>
        <v>0</v>
      </c>
      <c r="O31" s="51">
        <f t="shared" si="5"/>
        <v>0</v>
      </c>
      <c r="P31" s="52">
        <f>SUM(P13:P30)</f>
        <v>0</v>
      </c>
    </row>
    <row r="32" spans="1:16" s="18" customFormat="1" ht="18" customHeight="1">
      <c r="A32" s="64" t="s">
        <v>68</v>
      </c>
      <c r="B32" s="65"/>
      <c r="C32" s="66"/>
      <c r="D32" s="57">
        <f>+D12-D31</f>
        <v>1000</v>
      </c>
      <c r="E32" s="57">
        <f t="shared" ref="E32:O32" si="6">+E12-E31</f>
        <v>1000</v>
      </c>
      <c r="F32" s="57">
        <f t="shared" si="6"/>
        <v>1000</v>
      </c>
      <c r="G32" s="57">
        <f t="shared" si="6"/>
        <v>1000</v>
      </c>
      <c r="H32" s="57">
        <f t="shared" si="6"/>
        <v>1000</v>
      </c>
      <c r="I32" s="57">
        <f t="shared" si="6"/>
        <v>1000</v>
      </c>
      <c r="J32" s="57">
        <f t="shared" si="6"/>
        <v>1000</v>
      </c>
      <c r="K32" s="57">
        <f t="shared" si="6"/>
        <v>1000</v>
      </c>
      <c r="L32" s="57">
        <f t="shared" si="6"/>
        <v>1000</v>
      </c>
      <c r="M32" s="57">
        <f t="shared" si="6"/>
        <v>1000</v>
      </c>
      <c r="N32" s="57">
        <f t="shared" si="6"/>
        <v>1000</v>
      </c>
      <c r="O32" s="57">
        <f t="shared" si="6"/>
        <v>1000</v>
      </c>
      <c r="P32" s="53">
        <f>+P12-P31</f>
        <v>1000</v>
      </c>
    </row>
    <row r="33" spans="1:16" s="18" customFormat="1" ht="18" customHeight="1">
      <c r="A33" s="64" t="s">
        <v>69</v>
      </c>
      <c r="B33" s="65"/>
      <c r="C33" s="66"/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53">
        <f>SUM(D33:O33)</f>
        <v>0</v>
      </c>
    </row>
    <row r="34" spans="1:16" s="17" customFormat="1" ht="18" customHeight="1">
      <c r="A34" s="73" t="s">
        <v>70</v>
      </c>
      <c r="B34" s="74"/>
      <c r="C34" s="75"/>
      <c r="D34" s="51">
        <f>+D32-D33</f>
        <v>1000</v>
      </c>
      <c r="E34" s="51">
        <f t="shared" ref="E34:O34" si="7">+E32-E33</f>
        <v>1000</v>
      </c>
      <c r="F34" s="51">
        <f t="shared" si="7"/>
        <v>1000</v>
      </c>
      <c r="G34" s="51">
        <f t="shared" si="7"/>
        <v>1000</v>
      </c>
      <c r="H34" s="51">
        <f t="shared" si="7"/>
        <v>1000</v>
      </c>
      <c r="I34" s="51">
        <f t="shared" si="7"/>
        <v>1000</v>
      </c>
      <c r="J34" s="51">
        <f t="shared" si="7"/>
        <v>1000</v>
      </c>
      <c r="K34" s="51">
        <f t="shared" si="7"/>
        <v>1000</v>
      </c>
      <c r="L34" s="51">
        <f t="shared" si="7"/>
        <v>1000</v>
      </c>
      <c r="M34" s="51">
        <f t="shared" si="7"/>
        <v>1000</v>
      </c>
      <c r="N34" s="51">
        <f t="shared" si="7"/>
        <v>1000</v>
      </c>
      <c r="O34" s="51">
        <f t="shared" si="7"/>
        <v>1000</v>
      </c>
      <c r="P34" s="52">
        <f>+P32-P33</f>
        <v>1000</v>
      </c>
    </row>
    <row r="35" spans="1:16" s="18" customFormat="1" ht="18" customHeight="1">
      <c r="A35" s="64" t="s">
        <v>71</v>
      </c>
      <c r="B35" s="65"/>
      <c r="C35" s="66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53">
        <f>SUM(D35:O35)</f>
        <v>0</v>
      </c>
    </row>
    <row r="36" spans="1:16" s="18" customFormat="1" ht="18" customHeight="1" thickBot="1">
      <c r="A36" s="67" t="s">
        <v>72</v>
      </c>
      <c r="B36" s="68"/>
      <c r="C36" s="69"/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54">
        <f>SUM(D36:O36)</f>
        <v>0</v>
      </c>
    </row>
    <row r="37" spans="1:16" s="17" customFormat="1" ht="18" customHeight="1" thickBot="1">
      <c r="A37" s="70" t="s">
        <v>73</v>
      </c>
      <c r="B37" s="71"/>
      <c r="C37" s="72"/>
      <c r="D37" s="56">
        <f>+D34-D35-D36</f>
        <v>1000</v>
      </c>
      <c r="E37" s="56">
        <f t="shared" ref="E37:P37" si="8">+E34-E35-E36</f>
        <v>1000</v>
      </c>
      <c r="F37" s="56">
        <f t="shared" si="8"/>
        <v>1000</v>
      </c>
      <c r="G37" s="56">
        <f t="shared" si="8"/>
        <v>1000</v>
      </c>
      <c r="H37" s="56">
        <f t="shared" si="8"/>
        <v>1000</v>
      </c>
      <c r="I37" s="56">
        <f t="shared" si="8"/>
        <v>1000</v>
      </c>
      <c r="J37" s="56">
        <f t="shared" si="8"/>
        <v>1000</v>
      </c>
      <c r="K37" s="56">
        <f t="shared" si="8"/>
        <v>1000</v>
      </c>
      <c r="L37" s="56">
        <f t="shared" si="8"/>
        <v>1000</v>
      </c>
      <c r="M37" s="56">
        <f t="shared" si="8"/>
        <v>1000</v>
      </c>
      <c r="N37" s="56">
        <f t="shared" si="8"/>
        <v>1000</v>
      </c>
      <c r="O37" s="56">
        <f t="shared" si="8"/>
        <v>1000</v>
      </c>
      <c r="P37" s="55">
        <f t="shared" si="8"/>
        <v>1000</v>
      </c>
    </row>
    <row r="38" spans="1:16">
      <c r="A38" s="19" t="s">
        <v>74</v>
      </c>
      <c r="B38" s="20" t="s">
        <v>75</v>
      </c>
      <c r="C38" s="20"/>
      <c r="D38" s="21"/>
      <c r="I38" s="11" t="s">
        <v>76</v>
      </c>
    </row>
    <row r="39" spans="1:16">
      <c r="A39" s="19" t="s">
        <v>77</v>
      </c>
      <c r="B39" s="20" t="s">
        <v>78</v>
      </c>
      <c r="C39" s="20"/>
      <c r="D39" s="21"/>
    </row>
    <row r="40" spans="1:16">
      <c r="A40" s="19" t="s">
        <v>79</v>
      </c>
      <c r="B40" s="20" t="s">
        <v>80</v>
      </c>
      <c r="C40" s="20"/>
      <c r="D40" s="21"/>
    </row>
  </sheetData>
  <mergeCells count="33">
    <mergeCell ref="A9:C9"/>
    <mergeCell ref="A12:C12"/>
    <mergeCell ref="A13:C13"/>
    <mergeCell ref="A14:C14"/>
    <mergeCell ref="A15:C15"/>
    <mergeCell ref="A1:H1"/>
    <mergeCell ref="A2:H2"/>
    <mergeCell ref="A6:C6"/>
    <mergeCell ref="A7:C7"/>
    <mergeCell ref="A8:C8"/>
    <mergeCell ref="A11:C11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6:C26"/>
    <mergeCell ref="A27:C27"/>
    <mergeCell ref="A16:C16"/>
    <mergeCell ref="A25:C25"/>
    <mergeCell ref="A35:C35"/>
    <mergeCell ref="A36:C36"/>
    <mergeCell ref="A37:C37"/>
    <mergeCell ref="A29:C29"/>
    <mergeCell ref="A30:C30"/>
    <mergeCell ref="A31:C31"/>
    <mergeCell ref="A32:C32"/>
    <mergeCell ref="A33:C33"/>
    <mergeCell ref="A34:C34"/>
  </mergeCells>
  <printOptions horizontalCentered="1" verticalCentered="1"/>
  <pageMargins left="0.2" right="0.2" top="0.2" bottom="0.2" header="0.5" footer="0.5"/>
  <pageSetup scale="67" orientation="landscape" r:id="rId1"/>
  <headerFooter alignWithMargins="0">
    <oddFooter>&amp;L&amp;A&amp;C&amp;F&amp;RPage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Layout" zoomScaleNormal="100" workbookViewId="0">
      <selection activeCell="D7" sqref="D7"/>
    </sheetView>
  </sheetViews>
  <sheetFormatPr defaultColWidth="9.109375" defaultRowHeight="13.2"/>
  <cols>
    <col min="1" max="1" width="18.109375" style="1" customWidth="1"/>
    <col min="2" max="2" width="13.5546875" style="1" customWidth="1"/>
    <col min="3" max="3" width="4.33203125" style="1" customWidth="1"/>
    <col min="4" max="16" width="13" style="11" customWidth="1"/>
    <col min="17" max="16384" width="9.109375" style="1"/>
  </cols>
  <sheetData>
    <row r="1" spans="1:16" ht="15.6">
      <c r="A1" s="63" t="s">
        <v>97</v>
      </c>
      <c r="B1" s="63"/>
      <c r="C1" s="63"/>
      <c r="D1" s="63"/>
      <c r="E1" s="63"/>
      <c r="F1" s="63"/>
      <c r="G1" s="63"/>
      <c r="H1" s="63"/>
    </row>
    <row r="2" spans="1:16">
      <c r="A2" s="76" t="s">
        <v>105</v>
      </c>
      <c r="B2" s="76"/>
      <c r="C2" s="76"/>
      <c r="D2" s="76"/>
      <c r="E2" s="76"/>
      <c r="F2" s="76"/>
      <c r="G2" s="76"/>
      <c r="H2" s="76"/>
    </row>
    <row r="4" spans="1:16">
      <c r="A4" s="12"/>
      <c r="B4" s="11"/>
      <c r="E4" s="25"/>
      <c r="H4" s="13"/>
    </row>
    <row r="5" spans="1:16" ht="13.8" thickBot="1"/>
    <row r="6" spans="1:16" ht="13.8" thickBot="1">
      <c r="A6" s="77" t="s">
        <v>33</v>
      </c>
      <c r="B6" s="78"/>
      <c r="C6" s="79"/>
      <c r="D6" s="14" t="s">
        <v>34</v>
      </c>
      <c r="E6" s="15" t="s">
        <v>35</v>
      </c>
      <c r="F6" s="15" t="s">
        <v>36</v>
      </c>
      <c r="G6" s="15" t="s">
        <v>37</v>
      </c>
      <c r="H6" s="15" t="s">
        <v>38</v>
      </c>
      <c r="I6" s="15" t="s">
        <v>39</v>
      </c>
      <c r="J6" s="15" t="s">
        <v>40</v>
      </c>
      <c r="K6" s="15" t="s">
        <v>41</v>
      </c>
      <c r="L6" s="15" t="s">
        <v>42</v>
      </c>
      <c r="M6" s="15" t="s">
        <v>43</v>
      </c>
      <c r="N6" s="15" t="s">
        <v>44</v>
      </c>
      <c r="O6" s="15" t="s">
        <v>45</v>
      </c>
      <c r="P6" s="16" t="s">
        <v>46</v>
      </c>
    </row>
    <row r="7" spans="1:16" s="17" customFormat="1" ht="18" customHeight="1">
      <c r="A7" s="80" t="s">
        <v>47</v>
      </c>
      <c r="B7" s="81"/>
      <c r="C7" s="82"/>
      <c r="D7" s="59">
        <f>'PART II- Cash Flow Year 1'!O37</f>
        <v>1000</v>
      </c>
      <c r="E7" s="59">
        <f t="shared" ref="E7:O7" si="0">+D37</f>
        <v>68.75</v>
      </c>
      <c r="F7" s="59">
        <f t="shared" si="0"/>
        <v>-631.25</v>
      </c>
      <c r="G7" s="59">
        <f t="shared" si="0"/>
        <v>-2031.25</v>
      </c>
      <c r="H7" s="59">
        <f t="shared" si="0"/>
        <v>-3431.25</v>
      </c>
      <c r="I7" s="59">
        <f t="shared" si="0"/>
        <v>-2981.25</v>
      </c>
      <c r="J7" s="59">
        <f t="shared" si="0"/>
        <v>-2331.25</v>
      </c>
      <c r="K7" s="59">
        <f t="shared" si="0"/>
        <v>-1681.25</v>
      </c>
      <c r="L7" s="59">
        <f t="shared" si="0"/>
        <v>-1031.25</v>
      </c>
      <c r="M7" s="59">
        <f t="shared" si="0"/>
        <v>-381.25</v>
      </c>
      <c r="N7" s="59">
        <f t="shared" si="0"/>
        <v>268.75</v>
      </c>
      <c r="O7" s="59">
        <f t="shared" si="0"/>
        <v>918.75</v>
      </c>
      <c r="P7" s="60">
        <f>O37</f>
        <v>768.75</v>
      </c>
    </row>
    <row r="8" spans="1:16" s="18" customFormat="1" ht="18" customHeight="1">
      <c r="A8" s="64" t="s">
        <v>48</v>
      </c>
      <c r="B8" s="65"/>
      <c r="C8" s="66"/>
      <c r="D8" s="22">
        <f>D9*0.1</f>
        <v>300</v>
      </c>
      <c r="E8" s="22">
        <f t="shared" ref="E8:N8" si="1">E9*0.1</f>
        <v>600</v>
      </c>
      <c r="F8" s="22">
        <f t="shared" si="1"/>
        <v>600</v>
      </c>
      <c r="G8" s="22">
        <f t="shared" si="1"/>
        <v>600</v>
      </c>
      <c r="H8" s="22">
        <f t="shared" si="1"/>
        <v>800</v>
      </c>
      <c r="I8" s="22">
        <f t="shared" si="1"/>
        <v>800</v>
      </c>
      <c r="J8" s="22">
        <f t="shared" si="1"/>
        <v>800</v>
      </c>
      <c r="K8" s="22">
        <f t="shared" si="1"/>
        <v>800</v>
      </c>
      <c r="L8" s="22">
        <f t="shared" si="1"/>
        <v>800</v>
      </c>
      <c r="M8" s="22">
        <f t="shared" si="1"/>
        <v>800</v>
      </c>
      <c r="N8" s="22">
        <f t="shared" si="1"/>
        <v>800</v>
      </c>
      <c r="O8" s="22">
        <v>0</v>
      </c>
      <c r="P8" s="23">
        <f>SUM(D8:O8)</f>
        <v>7700</v>
      </c>
    </row>
    <row r="9" spans="1:16" s="18" customFormat="1" ht="18" customHeight="1">
      <c r="A9" s="64" t="s">
        <v>102</v>
      </c>
      <c r="B9" s="65"/>
      <c r="C9" s="66"/>
      <c r="D9" s="22">
        <v>3000</v>
      </c>
      <c r="E9" s="22">
        <v>6000</v>
      </c>
      <c r="F9" s="22">
        <v>6000</v>
      </c>
      <c r="G9" s="22">
        <v>6000</v>
      </c>
      <c r="H9" s="22">
        <v>8000</v>
      </c>
      <c r="I9" s="22">
        <v>8000</v>
      </c>
      <c r="J9" s="22">
        <v>8000</v>
      </c>
      <c r="K9" s="22">
        <v>8000</v>
      </c>
      <c r="L9" s="22">
        <v>8000</v>
      </c>
      <c r="M9" s="22">
        <v>8000</v>
      </c>
      <c r="N9" s="22">
        <v>8000</v>
      </c>
      <c r="O9" s="22">
        <v>8000</v>
      </c>
      <c r="P9" s="23">
        <f>SUM(D9:O9)</f>
        <v>85000</v>
      </c>
    </row>
    <row r="10" spans="1:16" s="18" customFormat="1" ht="18" customHeight="1">
      <c r="A10" s="26" t="s">
        <v>103</v>
      </c>
      <c r="B10" s="27"/>
      <c r="C10" s="28"/>
      <c r="D10" s="57">
        <f>SUM(D8:D9)</f>
        <v>3300</v>
      </c>
      <c r="E10" s="57">
        <f t="shared" ref="E10:P10" si="2">SUM(E8:E9)</f>
        <v>6600</v>
      </c>
      <c r="F10" s="57">
        <f t="shared" si="2"/>
        <v>6600</v>
      </c>
      <c r="G10" s="57">
        <f t="shared" si="2"/>
        <v>6600</v>
      </c>
      <c r="H10" s="57">
        <f t="shared" si="2"/>
        <v>8800</v>
      </c>
      <c r="I10" s="57">
        <f t="shared" si="2"/>
        <v>8800</v>
      </c>
      <c r="J10" s="57">
        <f t="shared" si="2"/>
        <v>8800</v>
      </c>
      <c r="K10" s="57">
        <f t="shared" si="2"/>
        <v>8800</v>
      </c>
      <c r="L10" s="57">
        <f t="shared" si="2"/>
        <v>8800</v>
      </c>
      <c r="M10" s="57">
        <f t="shared" si="2"/>
        <v>8800</v>
      </c>
      <c r="N10" s="57">
        <f t="shared" si="2"/>
        <v>8800</v>
      </c>
      <c r="O10" s="57">
        <f t="shared" si="2"/>
        <v>8000</v>
      </c>
      <c r="P10" s="57">
        <f t="shared" si="2"/>
        <v>92700</v>
      </c>
    </row>
    <row r="11" spans="1:16" s="18" customFormat="1" ht="18" customHeight="1">
      <c r="A11" s="64" t="s">
        <v>49</v>
      </c>
      <c r="B11" s="65"/>
      <c r="C11" s="66"/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3">
        <f>SUM(D11:O11)</f>
        <v>0</v>
      </c>
    </row>
    <row r="12" spans="1:16" s="17" customFormat="1" ht="18" customHeight="1">
      <c r="A12" s="73" t="s">
        <v>50</v>
      </c>
      <c r="B12" s="74"/>
      <c r="C12" s="75"/>
      <c r="D12" s="51">
        <f>SUM(D7,D10,D11)</f>
        <v>4300</v>
      </c>
      <c r="E12" s="51">
        <f t="shared" ref="E12:O12" si="3">SUM(E7,E10,E11)</f>
        <v>6668.75</v>
      </c>
      <c r="F12" s="51">
        <f t="shared" si="3"/>
        <v>5968.75</v>
      </c>
      <c r="G12" s="51">
        <f t="shared" si="3"/>
        <v>4568.75</v>
      </c>
      <c r="H12" s="51">
        <f t="shared" si="3"/>
        <v>5368.75</v>
      </c>
      <c r="I12" s="51">
        <f t="shared" si="3"/>
        <v>5818.75</v>
      </c>
      <c r="J12" s="51">
        <f t="shared" si="3"/>
        <v>6468.75</v>
      </c>
      <c r="K12" s="51">
        <f t="shared" si="3"/>
        <v>7118.75</v>
      </c>
      <c r="L12" s="51">
        <f t="shared" si="3"/>
        <v>7768.75</v>
      </c>
      <c r="M12" s="51">
        <f t="shared" si="3"/>
        <v>8418.75</v>
      </c>
      <c r="N12" s="51">
        <f t="shared" si="3"/>
        <v>9068.75</v>
      </c>
      <c r="O12" s="51">
        <f t="shared" si="3"/>
        <v>8918.75</v>
      </c>
      <c r="P12" s="51">
        <f>P7</f>
        <v>768.75</v>
      </c>
    </row>
    <row r="13" spans="1:16" s="18" customFormat="1" ht="18" customHeight="1">
      <c r="A13" s="64" t="s">
        <v>51</v>
      </c>
      <c r="B13" s="65"/>
      <c r="C13" s="66"/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53">
        <f>SUM(D13:O13)</f>
        <v>1200</v>
      </c>
    </row>
    <row r="14" spans="1:16" s="18" customFormat="1" ht="18" customHeight="1">
      <c r="A14" s="64" t="s">
        <v>52</v>
      </c>
      <c r="B14" s="65"/>
      <c r="C14" s="66"/>
      <c r="D14" s="22">
        <v>425</v>
      </c>
      <c r="E14" s="22">
        <v>2720</v>
      </c>
      <c r="F14" s="22">
        <v>2720</v>
      </c>
      <c r="G14" s="22">
        <v>2720</v>
      </c>
      <c r="H14" s="22">
        <v>2720</v>
      </c>
      <c r="I14" s="22">
        <v>2720</v>
      </c>
      <c r="J14" s="22">
        <v>2720</v>
      </c>
      <c r="K14" s="22">
        <v>2720</v>
      </c>
      <c r="L14" s="22">
        <v>2720</v>
      </c>
      <c r="M14" s="22">
        <v>2720</v>
      </c>
      <c r="N14" s="22">
        <v>2720</v>
      </c>
      <c r="O14" s="22">
        <v>2720</v>
      </c>
      <c r="P14" s="53">
        <f t="shared" ref="P14:P30" si="4">SUM(D14:O14)</f>
        <v>30345</v>
      </c>
    </row>
    <row r="15" spans="1:16" s="18" customFormat="1" ht="18" customHeight="1">
      <c r="A15" s="64" t="s">
        <v>53</v>
      </c>
      <c r="B15" s="65"/>
      <c r="C15" s="66"/>
      <c r="D15" s="22">
        <f>D14*0.25</f>
        <v>106.25</v>
      </c>
      <c r="E15" s="22">
        <f t="shared" ref="E15:O15" si="5">E14*0.25</f>
        <v>680</v>
      </c>
      <c r="F15" s="22">
        <f t="shared" si="5"/>
        <v>680</v>
      </c>
      <c r="G15" s="22">
        <f t="shared" si="5"/>
        <v>680</v>
      </c>
      <c r="H15" s="22">
        <f t="shared" si="5"/>
        <v>680</v>
      </c>
      <c r="I15" s="22">
        <f t="shared" si="5"/>
        <v>680</v>
      </c>
      <c r="J15" s="22">
        <f t="shared" si="5"/>
        <v>680</v>
      </c>
      <c r="K15" s="22">
        <f t="shared" si="5"/>
        <v>680</v>
      </c>
      <c r="L15" s="22">
        <f t="shared" si="5"/>
        <v>680</v>
      </c>
      <c r="M15" s="22">
        <f t="shared" si="5"/>
        <v>680</v>
      </c>
      <c r="N15" s="22">
        <f t="shared" si="5"/>
        <v>680</v>
      </c>
      <c r="O15" s="22">
        <f t="shared" si="5"/>
        <v>680</v>
      </c>
      <c r="P15" s="53">
        <f t="shared" si="4"/>
        <v>7586.25</v>
      </c>
    </row>
    <row r="16" spans="1:16" s="18" customFormat="1" ht="18" customHeight="1">
      <c r="A16" s="64" t="s">
        <v>54</v>
      </c>
      <c r="B16" s="65"/>
      <c r="C16" s="66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53">
        <f t="shared" si="4"/>
        <v>0</v>
      </c>
    </row>
    <row r="17" spans="1:16" s="18" customFormat="1" ht="18" customHeight="1">
      <c r="A17" s="64" t="s">
        <v>55</v>
      </c>
      <c r="B17" s="65"/>
      <c r="C17" s="66"/>
      <c r="D17" s="22">
        <v>120</v>
      </c>
      <c r="E17" s="22">
        <v>120</v>
      </c>
      <c r="F17" s="22">
        <v>120</v>
      </c>
      <c r="G17" s="22">
        <v>120</v>
      </c>
      <c r="H17" s="22">
        <v>120</v>
      </c>
      <c r="I17" s="22">
        <v>120</v>
      </c>
      <c r="J17" s="22">
        <v>120</v>
      </c>
      <c r="K17" s="22">
        <v>120</v>
      </c>
      <c r="L17" s="22">
        <v>120</v>
      </c>
      <c r="M17" s="22">
        <v>120</v>
      </c>
      <c r="N17" s="22">
        <v>120</v>
      </c>
      <c r="O17" s="22">
        <v>120</v>
      </c>
      <c r="P17" s="53">
        <f t="shared" si="4"/>
        <v>1440</v>
      </c>
    </row>
    <row r="18" spans="1:16" s="18" customFormat="1" ht="18" customHeight="1">
      <c r="A18" s="64" t="s">
        <v>56</v>
      </c>
      <c r="B18" s="65"/>
      <c r="C18" s="66"/>
      <c r="D18" s="22">
        <v>500</v>
      </c>
      <c r="E18" s="22">
        <v>300</v>
      </c>
      <c r="F18" s="22">
        <v>500</v>
      </c>
      <c r="G18" s="22">
        <v>500</v>
      </c>
      <c r="H18" s="22">
        <v>500</v>
      </c>
      <c r="I18" s="22">
        <v>300</v>
      </c>
      <c r="J18" s="22">
        <v>300</v>
      </c>
      <c r="K18" s="22">
        <v>300</v>
      </c>
      <c r="L18" s="22">
        <v>300</v>
      </c>
      <c r="M18" s="22">
        <v>300</v>
      </c>
      <c r="N18" s="22">
        <v>300</v>
      </c>
      <c r="O18" s="22">
        <v>300</v>
      </c>
      <c r="P18" s="53">
        <f t="shared" si="4"/>
        <v>4400</v>
      </c>
    </row>
    <row r="19" spans="1:16" s="18" customFormat="1" ht="18" customHeight="1">
      <c r="A19" s="64" t="s">
        <v>100</v>
      </c>
      <c r="B19" s="65"/>
      <c r="C19" s="66"/>
      <c r="D19" s="57">
        <f>0.05*D9</f>
        <v>150</v>
      </c>
      <c r="E19" s="57">
        <f t="shared" ref="E19:O19" si="6">0.05*E9</f>
        <v>300</v>
      </c>
      <c r="F19" s="57">
        <f t="shared" si="6"/>
        <v>300</v>
      </c>
      <c r="G19" s="57">
        <f t="shared" si="6"/>
        <v>300</v>
      </c>
      <c r="H19" s="57">
        <f t="shared" si="6"/>
        <v>400</v>
      </c>
      <c r="I19" s="57">
        <f t="shared" si="6"/>
        <v>400</v>
      </c>
      <c r="J19" s="57">
        <f t="shared" si="6"/>
        <v>400</v>
      </c>
      <c r="K19" s="57">
        <f t="shared" si="6"/>
        <v>400</v>
      </c>
      <c r="L19" s="57">
        <f t="shared" si="6"/>
        <v>400</v>
      </c>
      <c r="M19" s="57">
        <f t="shared" si="6"/>
        <v>400</v>
      </c>
      <c r="N19" s="57">
        <f t="shared" si="6"/>
        <v>400</v>
      </c>
      <c r="O19" s="57">
        <f t="shared" si="6"/>
        <v>400</v>
      </c>
      <c r="P19" s="53">
        <f t="shared" si="4"/>
        <v>4250</v>
      </c>
    </row>
    <row r="20" spans="1:16" s="18" customFormat="1" ht="18" customHeight="1">
      <c r="A20" s="64" t="s">
        <v>57</v>
      </c>
      <c r="B20" s="65"/>
      <c r="C20" s="66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53">
        <f t="shared" si="4"/>
        <v>0</v>
      </c>
    </row>
    <row r="21" spans="1:16" s="18" customFormat="1" ht="18" customHeight="1">
      <c r="A21" s="64" t="s">
        <v>58</v>
      </c>
      <c r="B21" s="65"/>
      <c r="C21" s="66"/>
      <c r="D21" s="22">
        <v>80</v>
      </c>
      <c r="E21" s="22">
        <v>80</v>
      </c>
      <c r="F21" s="22">
        <v>80</v>
      </c>
      <c r="G21" s="22">
        <v>80</v>
      </c>
      <c r="H21" s="22">
        <v>80</v>
      </c>
      <c r="I21" s="22">
        <v>80</v>
      </c>
      <c r="J21" s="22">
        <v>80</v>
      </c>
      <c r="K21" s="22">
        <v>80</v>
      </c>
      <c r="L21" s="22">
        <v>80</v>
      </c>
      <c r="M21" s="22">
        <v>80</v>
      </c>
      <c r="N21" s="22">
        <v>80</v>
      </c>
      <c r="O21" s="22">
        <v>80</v>
      </c>
      <c r="P21" s="53">
        <f t="shared" si="4"/>
        <v>960</v>
      </c>
    </row>
    <row r="22" spans="1:16" s="18" customFormat="1" ht="18" customHeight="1">
      <c r="A22" s="64" t="s">
        <v>59</v>
      </c>
      <c r="B22" s="65"/>
      <c r="C22" s="66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53">
        <f t="shared" si="4"/>
        <v>0</v>
      </c>
    </row>
    <row r="23" spans="1:16" s="18" customFormat="1" ht="18" customHeight="1">
      <c r="A23" s="64" t="s">
        <v>60</v>
      </c>
      <c r="B23" s="65"/>
      <c r="C23" s="66"/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53">
        <f t="shared" si="4"/>
        <v>0</v>
      </c>
    </row>
    <row r="24" spans="1:16" s="18" customFormat="1" ht="18" customHeight="1">
      <c r="A24" s="64" t="s">
        <v>61</v>
      </c>
      <c r="B24" s="65"/>
      <c r="C24" s="66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53">
        <f t="shared" si="4"/>
        <v>0</v>
      </c>
    </row>
    <row r="25" spans="1:16" s="18" customFormat="1" ht="18" customHeight="1">
      <c r="A25" s="64" t="s">
        <v>62</v>
      </c>
      <c r="B25" s="65"/>
      <c r="C25" s="66"/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53">
        <f t="shared" si="4"/>
        <v>0</v>
      </c>
    </row>
    <row r="26" spans="1:16" s="18" customFormat="1" ht="18" customHeight="1">
      <c r="A26" s="64" t="s">
        <v>63</v>
      </c>
      <c r="B26" s="65"/>
      <c r="C26" s="66"/>
      <c r="D26" s="22">
        <v>1000</v>
      </c>
      <c r="E26" s="22">
        <v>1000</v>
      </c>
      <c r="F26" s="22">
        <v>1500</v>
      </c>
      <c r="G26" s="22">
        <v>1500</v>
      </c>
      <c r="H26" s="22">
        <v>1500</v>
      </c>
      <c r="I26" s="22">
        <v>1500</v>
      </c>
      <c r="J26" s="22">
        <v>1500</v>
      </c>
      <c r="K26" s="22">
        <v>1500</v>
      </c>
      <c r="L26" s="22">
        <v>1500</v>
      </c>
      <c r="M26" s="22">
        <v>1500</v>
      </c>
      <c r="N26" s="22">
        <v>1500</v>
      </c>
      <c r="O26" s="22">
        <v>1500</v>
      </c>
      <c r="P26" s="53">
        <f t="shared" si="4"/>
        <v>17000</v>
      </c>
    </row>
    <row r="27" spans="1:16" s="18" customFormat="1" ht="18" customHeight="1">
      <c r="A27" s="64" t="s">
        <v>64</v>
      </c>
      <c r="B27" s="65"/>
      <c r="C27" s="66"/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53">
        <f t="shared" si="4"/>
        <v>0</v>
      </c>
    </row>
    <row r="28" spans="1:16" s="18" customFormat="1" ht="18" customHeight="1">
      <c r="A28" s="64" t="s">
        <v>65</v>
      </c>
      <c r="B28" s="65"/>
      <c r="C28" s="66"/>
      <c r="D28" s="22">
        <v>250</v>
      </c>
      <c r="E28" s="22">
        <v>250</v>
      </c>
      <c r="F28" s="22">
        <v>250</v>
      </c>
      <c r="G28" s="22">
        <v>250</v>
      </c>
      <c r="H28" s="22">
        <v>250</v>
      </c>
      <c r="I28" s="22">
        <v>250</v>
      </c>
      <c r="J28" s="22">
        <v>250</v>
      </c>
      <c r="K28" s="22">
        <v>250</v>
      </c>
      <c r="L28" s="22">
        <v>250</v>
      </c>
      <c r="M28" s="22">
        <v>250</v>
      </c>
      <c r="N28" s="22">
        <v>250</v>
      </c>
      <c r="O28" s="22">
        <v>250</v>
      </c>
      <c r="P28" s="53">
        <f t="shared" si="4"/>
        <v>3000</v>
      </c>
    </row>
    <row r="29" spans="1:16" s="18" customFormat="1" ht="18" customHeight="1">
      <c r="A29" s="64" t="s">
        <v>66</v>
      </c>
      <c r="B29" s="65"/>
      <c r="C29" s="66"/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53">
        <f t="shared" si="4"/>
        <v>0</v>
      </c>
    </row>
    <row r="30" spans="1:16" s="18" customFormat="1" ht="18" customHeight="1">
      <c r="A30" s="64" t="s">
        <v>101</v>
      </c>
      <c r="B30" s="65"/>
      <c r="C30" s="66"/>
      <c r="D30" s="22">
        <v>150</v>
      </c>
      <c r="E30" s="22">
        <v>150</v>
      </c>
      <c r="F30" s="22">
        <v>150</v>
      </c>
      <c r="G30" s="22">
        <v>150</v>
      </c>
      <c r="H30" s="22">
        <v>150</v>
      </c>
      <c r="I30" s="22">
        <v>150</v>
      </c>
      <c r="J30" s="22">
        <v>150</v>
      </c>
      <c r="K30" s="22">
        <v>150</v>
      </c>
      <c r="L30" s="22">
        <v>150</v>
      </c>
      <c r="M30" s="22">
        <v>150</v>
      </c>
      <c r="N30" s="22">
        <v>150</v>
      </c>
      <c r="O30" s="22">
        <v>150</v>
      </c>
      <c r="P30" s="53">
        <f t="shared" si="4"/>
        <v>1800</v>
      </c>
    </row>
    <row r="31" spans="1:16" s="17" customFormat="1" ht="18" customHeight="1">
      <c r="A31" s="73" t="s">
        <v>67</v>
      </c>
      <c r="B31" s="74"/>
      <c r="C31" s="75"/>
      <c r="D31" s="51">
        <f>SUM(D13:D30)</f>
        <v>2881.25</v>
      </c>
      <c r="E31" s="51">
        <f t="shared" ref="E31:P31" si="7">SUM(E13:E30)</f>
        <v>5700</v>
      </c>
      <c r="F31" s="51">
        <f t="shared" si="7"/>
        <v>6400</v>
      </c>
      <c r="G31" s="51">
        <f t="shared" si="7"/>
        <v>6400</v>
      </c>
      <c r="H31" s="51">
        <f t="shared" si="7"/>
        <v>6500</v>
      </c>
      <c r="I31" s="51">
        <f t="shared" si="7"/>
        <v>6300</v>
      </c>
      <c r="J31" s="51">
        <f t="shared" si="7"/>
        <v>6300</v>
      </c>
      <c r="K31" s="51">
        <f t="shared" si="7"/>
        <v>6300</v>
      </c>
      <c r="L31" s="51">
        <f t="shared" si="7"/>
        <v>6300</v>
      </c>
      <c r="M31" s="51">
        <f t="shared" si="7"/>
        <v>6300</v>
      </c>
      <c r="N31" s="51">
        <f t="shared" si="7"/>
        <v>6300</v>
      </c>
      <c r="O31" s="51">
        <f t="shared" si="7"/>
        <v>6300</v>
      </c>
      <c r="P31" s="52">
        <f t="shared" si="7"/>
        <v>71981.25</v>
      </c>
    </row>
    <row r="32" spans="1:16" s="18" customFormat="1" ht="18" customHeight="1">
      <c r="A32" s="64" t="s">
        <v>68</v>
      </c>
      <c r="B32" s="65"/>
      <c r="C32" s="66"/>
      <c r="D32" s="57">
        <f>+D12-D31</f>
        <v>1418.75</v>
      </c>
      <c r="E32" s="57">
        <f t="shared" ref="E32:P32" si="8">+E12-E31</f>
        <v>968.75</v>
      </c>
      <c r="F32" s="57">
        <f t="shared" si="8"/>
        <v>-431.25</v>
      </c>
      <c r="G32" s="57">
        <f t="shared" si="8"/>
        <v>-1831.25</v>
      </c>
      <c r="H32" s="57">
        <f t="shared" si="8"/>
        <v>-1131.25</v>
      </c>
      <c r="I32" s="57">
        <f t="shared" si="8"/>
        <v>-481.25</v>
      </c>
      <c r="J32" s="57">
        <f t="shared" si="8"/>
        <v>168.75</v>
      </c>
      <c r="K32" s="57">
        <f t="shared" si="8"/>
        <v>818.75</v>
      </c>
      <c r="L32" s="57">
        <f t="shared" si="8"/>
        <v>1468.75</v>
      </c>
      <c r="M32" s="57">
        <f t="shared" si="8"/>
        <v>2118.75</v>
      </c>
      <c r="N32" s="57">
        <f t="shared" si="8"/>
        <v>2768.75</v>
      </c>
      <c r="O32" s="57">
        <f t="shared" si="8"/>
        <v>2618.75</v>
      </c>
      <c r="P32" s="53">
        <f t="shared" si="8"/>
        <v>-71212.5</v>
      </c>
    </row>
    <row r="33" spans="1:16" s="18" customFormat="1" ht="18" customHeight="1">
      <c r="A33" s="64" t="s">
        <v>69</v>
      </c>
      <c r="B33" s="65"/>
      <c r="C33" s="66"/>
      <c r="D33" s="22">
        <v>1000</v>
      </c>
      <c r="E33" s="22">
        <v>1250</v>
      </c>
      <c r="F33" s="22">
        <v>1250</v>
      </c>
      <c r="G33" s="22">
        <v>1250</v>
      </c>
      <c r="H33" s="22">
        <v>1500</v>
      </c>
      <c r="I33" s="22">
        <v>1500</v>
      </c>
      <c r="J33" s="22">
        <v>1500</v>
      </c>
      <c r="K33" s="22">
        <v>1500</v>
      </c>
      <c r="L33" s="22">
        <v>1500</v>
      </c>
      <c r="M33" s="22">
        <v>1500</v>
      </c>
      <c r="N33" s="22">
        <v>1500</v>
      </c>
      <c r="O33" s="22">
        <v>1500</v>
      </c>
      <c r="P33" s="53">
        <f>SUM(D33:O33)</f>
        <v>16750</v>
      </c>
    </row>
    <row r="34" spans="1:16" s="17" customFormat="1" ht="18" customHeight="1">
      <c r="A34" s="73" t="s">
        <v>70</v>
      </c>
      <c r="B34" s="74"/>
      <c r="C34" s="75"/>
      <c r="D34" s="51">
        <f>+D32-D33</f>
        <v>418.75</v>
      </c>
      <c r="E34" s="51">
        <f t="shared" ref="E34:P34" si="9">+E32-E33</f>
        <v>-281.25</v>
      </c>
      <c r="F34" s="51">
        <f t="shared" si="9"/>
        <v>-1681.25</v>
      </c>
      <c r="G34" s="51">
        <f t="shared" si="9"/>
        <v>-3081.25</v>
      </c>
      <c r="H34" s="51">
        <f t="shared" si="9"/>
        <v>-2631.25</v>
      </c>
      <c r="I34" s="51">
        <f t="shared" si="9"/>
        <v>-1981.25</v>
      </c>
      <c r="J34" s="51">
        <f t="shared" si="9"/>
        <v>-1331.25</v>
      </c>
      <c r="K34" s="51">
        <f t="shared" si="9"/>
        <v>-681.25</v>
      </c>
      <c r="L34" s="51">
        <f t="shared" si="9"/>
        <v>-31.25</v>
      </c>
      <c r="M34" s="51">
        <f t="shared" si="9"/>
        <v>618.75</v>
      </c>
      <c r="N34" s="51">
        <f t="shared" si="9"/>
        <v>1268.75</v>
      </c>
      <c r="O34" s="51">
        <f t="shared" si="9"/>
        <v>1118.75</v>
      </c>
      <c r="P34" s="52">
        <f t="shared" si="9"/>
        <v>-87962.5</v>
      </c>
    </row>
    <row r="35" spans="1:16" s="18" customFormat="1" ht="18" customHeight="1">
      <c r="A35" s="64" t="s">
        <v>71</v>
      </c>
      <c r="B35" s="65"/>
      <c r="C35" s="66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53">
        <f>SUM(D35:O35)</f>
        <v>0</v>
      </c>
    </row>
    <row r="36" spans="1:16" s="18" customFormat="1" ht="18" customHeight="1" thickBot="1">
      <c r="A36" s="67" t="s">
        <v>72</v>
      </c>
      <c r="B36" s="68"/>
      <c r="C36" s="69"/>
      <c r="D36" s="24">
        <v>350</v>
      </c>
      <c r="E36" s="24">
        <v>350</v>
      </c>
      <c r="F36" s="24">
        <v>350</v>
      </c>
      <c r="G36" s="24">
        <v>350</v>
      </c>
      <c r="H36" s="24">
        <v>350</v>
      </c>
      <c r="I36" s="24">
        <v>350</v>
      </c>
      <c r="J36" s="24">
        <v>350</v>
      </c>
      <c r="K36" s="24">
        <v>350</v>
      </c>
      <c r="L36" s="24">
        <v>350</v>
      </c>
      <c r="M36" s="24">
        <v>350</v>
      </c>
      <c r="N36" s="24">
        <v>350</v>
      </c>
      <c r="O36" s="24">
        <v>350</v>
      </c>
      <c r="P36" s="54">
        <f>SUM(D36:O36)</f>
        <v>4200</v>
      </c>
    </row>
    <row r="37" spans="1:16" s="17" customFormat="1" ht="18" customHeight="1" thickBot="1">
      <c r="A37" s="70" t="s">
        <v>73</v>
      </c>
      <c r="B37" s="71"/>
      <c r="C37" s="72"/>
      <c r="D37" s="56">
        <f>+D34-D35-D36</f>
        <v>68.75</v>
      </c>
      <c r="E37" s="56">
        <f t="shared" ref="E37:P37" si="10">+E34-E35-E36</f>
        <v>-631.25</v>
      </c>
      <c r="F37" s="56">
        <f t="shared" si="10"/>
        <v>-2031.25</v>
      </c>
      <c r="G37" s="56">
        <f t="shared" si="10"/>
        <v>-3431.25</v>
      </c>
      <c r="H37" s="56">
        <f t="shared" si="10"/>
        <v>-2981.25</v>
      </c>
      <c r="I37" s="56">
        <f t="shared" si="10"/>
        <v>-2331.25</v>
      </c>
      <c r="J37" s="56">
        <f t="shared" si="10"/>
        <v>-1681.25</v>
      </c>
      <c r="K37" s="56">
        <f t="shared" si="10"/>
        <v>-1031.25</v>
      </c>
      <c r="L37" s="56">
        <f t="shared" si="10"/>
        <v>-381.25</v>
      </c>
      <c r="M37" s="56">
        <f t="shared" si="10"/>
        <v>268.75</v>
      </c>
      <c r="N37" s="56">
        <f t="shared" si="10"/>
        <v>918.75</v>
      </c>
      <c r="O37" s="56">
        <f t="shared" si="10"/>
        <v>768.75</v>
      </c>
      <c r="P37" s="55">
        <f t="shared" si="10"/>
        <v>-92162.5</v>
      </c>
    </row>
    <row r="38" spans="1:16">
      <c r="A38" s="19" t="s">
        <v>74</v>
      </c>
      <c r="B38" s="20" t="s">
        <v>75</v>
      </c>
      <c r="C38" s="20"/>
      <c r="D38" s="21"/>
      <c r="I38" s="11" t="s">
        <v>76</v>
      </c>
    </row>
    <row r="39" spans="1:16">
      <c r="A39" s="19" t="s">
        <v>77</v>
      </c>
      <c r="B39" s="20" t="s">
        <v>78</v>
      </c>
      <c r="C39" s="20"/>
      <c r="D39" s="21"/>
    </row>
    <row r="40" spans="1:16">
      <c r="A40" s="19" t="s">
        <v>79</v>
      </c>
      <c r="B40" s="20" t="s">
        <v>80</v>
      </c>
      <c r="C40" s="20"/>
      <c r="D40" s="21"/>
    </row>
  </sheetData>
  <sheetProtection password="945B" sheet="1"/>
  <mergeCells count="33">
    <mergeCell ref="A36:C36"/>
    <mergeCell ref="A37:C37"/>
    <mergeCell ref="A29:C2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35:C35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9:C9"/>
    <mergeCell ref="A11:C11"/>
    <mergeCell ref="A12:C12"/>
    <mergeCell ref="A13:C13"/>
    <mergeCell ref="A14:C14"/>
    <mergeCell ref="A1:H1"/>
    <mergeCell ref="A2:H2"/>
    <mergeCell ref="A6:C6"/>
    <mergeCell ref="A7:C7"/>
    <mergeCell ref="A8:C8"/>
  </mergeCells>
  <printOptions horizontalCentered="1" verticalCentered="1"/>
  <pageMargins left="0.2" right="0.2" top="0.2" bottom="0.2" header="0.5" footer="0.5"/>
  <pageSetup scale="67" orientation="landscape" r:id="rId1"/>
  <headerFooter alignWithMargins="0">
    <oddFooter>&amp;L&amp;A&amp;C&amp;F&amp;RPage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Layout" topLeftCell="A23" zoomScaleNormal="100" workbookViewId="0">
      <selection activeCell="D7" sqref="D7"/>
    </sheetView>
  </sheetViews>
  <sheetFormatPr defaultColWidth="9.109375" defaultRowHeight="13.2"/>
  <cols>
    <col min="1" max="1" width="18.109375" style="1" customWidth="1"/>
    <col min="2" max="2" width="13.5546875" style="1" customWidth="1"/>
    <col min="3" max="3" width="4.33203125" style="1" customWidth="1"/>
    <col min="4" max="15" width="13" style="11" customWidth="1"/>
    <col min="16" max="16" width="13" style="13" customWidth="1"/>
    <col min="17" max="16384" width="9.109375" style="1"/>
  </cols>
  <sheetData>
    <row r="1" spans="1:16" ht="15.6">
      <c r="A1" s="63" t="s">
        <v>98</v>
      </c>
      <c r="B1" s="63"/>
      <c r="C1" s="63"/>
      <c r="D1" s="63"/>
      <c r="E1" s="63"/>
      <c r="F1" s="63"/>
      <c r="G1" s="63"/>
      <c r="H1" s="63"/>
    </row>
    <row r="2" spans="1:16">
      <c r="A2" s="76" t="s">
        <v>105</v>
      </c>
      <c r="B2" s="76"/>
      <c r="C2" s="76"/>
      <c r="D2" s="76"/>
      <c r="E2" s="76"/>
      <c r="F2" s="76"/>
      <c r="G2" s="76"/>
      <c r="H2" s="76"/>
    </row>
    <row r="4" spans="1:16">
      <c r="A4" s="12"/>
      <c r="B4" s="11"/>
      <c r="E4" s="25"/>
      <c r="H4" s="13"/>
    </row>
    <row r="5" spans="1:16" ht="13.8" thickBot="1"/>
    <row r="6" spans="1:16" ht="13.8" thickBot="1">
      <c r="A6" s="77" t="s">
        <v>33</v>
      </c>
      <c r="B6" s="78"/>
      <c r="C6" s="79"/>
      <c r="D6" s="14" t="s">
        <v>34</v>
      </c>
      <c r="E6" s="15" t="s">
        <v>35</v>
      </c>
      <c r="F6" s="15" t="s">
        <v>36</v>
      </c>
      <c r="G6" s="15" t="s">
        <v>37</v>
      </c>
      <c r="H6" s="15" t="s">
        <v>38</v>
      </c>
      <c r="I6" s="15" t="s">
        <v>39</v>
      </c>
      <c r="J6" s="15" t="s">
        <v>40</v>
      </c>
      <c r="K6" s="15" t="s">
        <v>41</v>
      </c>
      <c r="L6" s="15" t="s">
        <v>42</v>
      </c>
      <c r="M6" s="15" t="s">
        <v>43</v>
      </c>
      <c r="N6" s="15" t="s">
        <v>44</v>
      </c>
      <c r="O6" s="15" t="s">
        <v>45</v>
      </c>
      <c r="P6" s="62" t="s">
        <v>46</v>
      </c>
    </row>
    <row r="7" spans="1:16" s="17" customFormat="1" ht="18" customHeight="1">
      <c r="A7" s="80" t="s">
        <v>47</v>
      </c>
      <c r="B7" s="81"/>
      <c r="C7" s="82"/>
      <c r="D7" s="59">
        <f>'PART II- Cash Flow Year 2'!O37</f>
        <v>768.75</v>
      </c>
      <c r="E7" s="59">
        <f t="shared" ref="E7:O7" si="0">+D37</f>
        <v>-162.5</v>
      </c>
      <c r="F7" s="59">
        <f t="shared" si="0"/>
        <v>-862.5</v>
      </c>
      <c r="G7" s="59">
        <f t="shared" si="0"/>
        <v>-2262.5</v>
      </c>
      <c r="H7" s="59">
        <f t="shared" si="0"/>
        <v>-3662.5</v>
      </c>
      <c r="I7" s="59">
        <f t="shared" si="0"/>
        <v>-3212.5</v>
      </c>
      <c r="J7" s="59">
        <f t="shared" si="0"/>
        <v>-2562.5</v>
      </c>
      <c r="K7" s="59">
        <f t="shared" si="0"/>
        <v>-1912.5</v>
      </c>
      <c r="L7" s="59">
        <f t="shared" si="0"/>
        <v>-1262.5</v>
      </c>
      <c r="M7" s="59">
        <f t="shared" si="0"/>
        <v>-612.5</v>
      </c>
      <c r="N7" s="59">
        <f t="shared" si="0"/>
        <v>37.5</v>
      </c>
      <c r="O7" s="59">
        <f t="shared" si="0"/>
        <v>687.5</v>
      </c>
      <c r="P7" s="60">
        <f>O37</f>
        <v>537.5</v>
      </c>
    </row>
    <row r="8" spans="1:16" s="18" customFormat="1" ht="18" customHeight="1">
      <c r="A8" s="64" t="s">
        <v>48</v>
      </c>
      <c r="B8" s="65"/>
      <c r="C8" s="66"/>
      <c r="D8" s="22">
        <f>D9*0.1</f>
        <v>300</v>
      </c>
      <c r="E8" s="22">
        <f t="shared" ref="E8:N8" si="1">E9*0.1</f>
        <v>600</v>
      </c>
      <c r="F8" s="22">
        <f t="shared" si="1"/>
        <v>600</v>
      </c>
      <c r="G8" s="22">
        <f t="shared" si="1"/>
        <v>600</v>
      </c>
      <c r="H8" s="22">
        <f t="shared" si="1"/>
        <v>800</v>
      </c>
      <c r="I8" s="22">
        <f t="shared" si="1"/>
        <v>800</v>
      </c>
      <c r="J8" s="22">
        <f t="shared" si="1"/>
        <v>800</v>
      </c>
      <c r="K8" s="22">
        <f t="shared" si="1"/>
        <v>800</v>
      </c>
      <c r="L8" s="22">
        <f t="shared" si="1"/>
        <v>800</v>
      </c>
      <c r="M8" s="22">
        <f t="shared" si="1"/>
        <v>800</v>
      </c>
      <c r="N8" s="22">
        <f t="shared" si="1"/>
        <v>800</v>
      </c>
      <c r="O8" s="22">
        <v>0</v>
      </c>
      <c r="P8" s="53">
        <f>SUM(D8:O8)</f>
        <v>7700</v>
      </c>
    </row>
    <row r="9" spans="1:16" s="18" customFormat="1" ht="18" customHeight="1">
      <c r="A9" s="64" t="s">
        <v>99</v>
      </c>
      <c r="B9" s="65"/>
      <c r="C9" s="66"/>
      <c r="D9" s="22">
        <v>3000</v>
      </c>
      <c r="E9" s="22">
        <v>6000</v>
      </c>
      <c r="F9" s="22">
        <v>6000</v>
      </c>
      <c r="G9" s="22">
        <v>6000</v>
      </c>
      <c r="H9" s="22">
        <v>8000</v>
      </c>
      <c r="I9" s="22">
        <v>8000</v>
      </c>
      <c r="J9" s="22">
        <v>8000</v>
      </c>
      <c r="K9" s="22">
        <v>8000</v>
      </c>
      <c r="L9" s="22">
        <v>8000</v>
      </c>
      <c r="M9" s="22">
        <v>8000</v>
      </c>
      <c r="N9" s="22">
        <v>8000</v>
      </c>
      <c r="O9" s="22">
        <v>8000</v>
      </c>
      <c r="P9" s="53">
        <f>SUM(D9:O9)</f>
        <v>85000</v>
      </c>
    </row>
    <row r="10" spans="1:16" s="18" customFormat="1" ht="18" customHeight="1">
      <c r="A10" s="26" t="s">
        <v>103</v>
      </c>
      <c r="B10" s="27"/>
      <c r="C10" s="28"/>
      <c r="D10" s="57">
        <f>SUM(D8:D9)</f>
        <v>3300</v>
      </c>
      <c r="E10" s="57">
        <f t="shared" ref="E10:P10" si="2">SUM(E8:E9)</f>
        <v>6600</v>
      </c>
      <c r="F10" s="57">
        <f t="shared" si="2"/>
        <v>6600</v>
      </c>
      <c r="G10" s="57">
        <f t="shared" si="2"/>
        <v>6600</v>
      </c>
      <c r="H10" s="57">
        <f t="shared" si="2"/>
        <v>8800</v>
      </c>
      <c r="I10" s="57">
        <f t="shared" si="2"/>
        <v>8800</v>
      </c>
      <c r="J10" s="57">
        <f t="shared" si="2"/>
        <v>8800</v>
      </c>
      <c r="K10" s="57">
        <f t="shared" si="2"/>
        <v>8800</v>
      </c>
      <c r="L10" s="57">
        <f t="shared" si="2"/>
        <v>8800</v>
      </c>
      <c r="M10" s="57">
        <f t="shared" si="2"/>
        <v>8800</v>
      </c>
      <c r="N10" s="57">
        <f t="shared" si="2"/>
        <v>8800</v>
      </c>
      <c r="O10" s="57">
        <f t="shared" si="2"/>
        <v>8000</v>
      </c>
      <c r="P10" s="57">
        <f t="shared" si="2"/>
        <v>92700</v>
      </c>
    </row>
    <row r="11" spans="1:16" s="18" customFormat="1" ht="18" customHeight="1">
      <c r="A11" s="64" t="s">
        <v>49</v>
      </c>
      <c r="B11" s="65"/>
      <c r="C11" s="66"/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53">
        <f>SUM(D11:O11)</f>
        <v>0</v>
      </c>
    </row>
    <row r="12" spans="1:16" s="17" customFormat="1" ht="18" customHeight="1">
      <c r="A12" s="73" t="s">
        <v>50</v>
      </c>
      <c r="B12" s="74"/>
      <c r="C12" s="75"/>
      <c r="D12" s="51">
        <f>SUM(D7,D10,D11)</f>
        <v>4068.75</v>
      </c>
      <c r="E12" s="51">
        <f t="shared" ref="E12:P12" si="3">SUM(E7,E10,E11)</f>
        <v>6437.5</v>
      </c>
      <c r="F12" s="51">
        <f t="shared" si="3"/>
        <v>5737.5</v>
      </c>
      <c r="G12" s="51">
        <f t="shared" si="3"/>
        <v>4337.5</v>
      </c>
      <c r="H12" s="51">
        <f t="shared" si="3"/>
        <v>5137.5</v>
      </c>
      <c r="I12" s="51">
        <f t="shared" si="3"/>
        <v>5587.5</v>
      </c>
      <c r="J12" s="51">
        <f t="shared" si="3"/>
        <v>6237.5</v>
      </c>
      <c r="K12" s="51">
        <f t="shared" si="3"/>
        <v>6887.5</v>
      </c>
      <c r="L12" s="51">
        <f t="shared" si="3"/>
        <v>7537.5</v>
      </c>
      <c r="M12" s="51">
        <f t="shared" si="3"/>
        <v>8187.5</v>
      </c>
      <c r="N12" s="51">
        <f t="shared" si="3"/>
        <v>8837.5</v>
      </c>
      <c r="O12" s="51">
        <f t="shared" si="3"/>
        <v>8687.5</v>
      </c>
      <c r="P12" s="51">
        <f t="shared" si="3"/>
        <v>93237.5</v>
      </c>
    </row>
    <row r="13" spans="1:16" s="18" customFormat="1" ht="18" customHeight="1">
      <c r="A13" s="64" t="s">
        <v>51</v>
      </c>
      <c r="B13" s="65"/>
      <c r="C13" s="66"/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53">
        <f>SUM(D13:O13)</f>
        <v>1200</v>
      </c>
    </row>
    <row r="14" spans="1:16" s="18" customFormat="1" ht="18" customHeight="1">
      <c r="A14" s="64" t="s">
        <v>52</v>
      </c>
      <c r="B14" s="65"/>
      <c r="C14" s="66"/>
      <c r="D14" s="22">
        <v>425</v>
      </c>
      <c r="E14" s="22">
        <v>2720</v>
      </c>
      <c r="F14" s="22">
        <v>2720</v>
      </c>
      <c r="G14" s="22">
        <v>2720</v>
      </c>
      <c r="H14" s="22">
        <v>2720</v>
      </c>
      <c r="I14" s="22">
        <v>2720</v>
      </c>
      <c r="J14" s="22">
        <v>2720</v>
      </c>
      <c r="K14" s="22">
        <v>2720</v>
      </c>
      <c r="L14" s="22">
        <v>2720</v>
      </c>
      <c r="M14" s="22">
        <v>2720</v>
      </c>
      <c r="N14" s="22">
        <v>2720</v>
      </c>
      <c r="O14" s="22">
        <v>2720</v>
      </c>
      <c r="P14" s="53">
        <f t="shared" ref="P14:P30" si="4">SUM(D14:O14)</f>
        <v>30345</v>
      </c>
    </row>
    <row r="15" spans="1:16" s="18" customFormat="1" ht="18" customHeight="1">
      <c r="A15" s="64" t="s">
        <v>53</v>
      </c>
      <c r="B15" s="65"/>
      <c r="C15" s="66"/>
      <c r="D15" s="22">
        <f>D14*0.25</f>
        <v>106.25</v>
      </c>
      <c r="E15" s="22">
        <f t="shared" ref="E15:O15" si="5">E14*0.25</f>
        <v>680</v>
      </c>
      <c r="F15" s="22">
        <f t="shared" si="5"/>
        <v>680</v>
      </c>
      <c r="G15" s="22">
        <f t="shared" si="5"/>
        <v>680</v>
      </c>
      <c r="H15" s="22">
        <f t="shared" si="5"/>
        <v>680</v>
      </c>
      <c r="I15" s="22">
        <f t="shared" si="5"/>
        <v>680</v>
      </c>
      <c r="J15" s="22">
        <f t="shared" si="5"/>
        <v>680</v>
      </c>
      <c r="K15" s="22">
        <f t="shared" si="5"/>
        <v>680</v>
      </c>
      <c r="L15" s="22">
        <f t="shared" si="5"/>
        <v>680</v>
      </c>
      <c r="M15" s="22">
        <f t="shared" si="5"/>
        <v>680</v>
      </c>
      <c r="N15" s="22">
        <f t="shared" si="5"/>
        <v>680</v>
      </c>
      <c r="O15" s="22">
        <f t="shared" si="5"/>
        <v>680</v>
      </c>
      <c r="P15" s="53">
        <f t="shared" si="4"/>
        <v>7586.25</v>
      </c>
    </row>
    <row r="16" spans="1:16" s="18" customFormat="1" ht="18" customHeight="1">
      <c r="A16" s="64" t="s">
        <v>54</v>
      </c>
      <c r="B16" s="65"/>
      <c r="C16" s="66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53">
        <f t="shared" si="4"/>
        <v>0</v>
      </c>
    </row>
    <row r="17" spans="1:16" s="18" customFormat="1" ht="18" customHeight="1">
      <c r="A17" s="64" t="s">
        <v>55</v>
      </c>
      <c r="B17" s="65"/>
      <c r="C17" s="66"/>
      <c r="D17" s="22">
        <v>120</v>
      </c>
      <c r="E17" s="22">
        <v>120</v>
      </c>
      <c r="F17" s="22">
        <v>120</v>
      </c>
      <c r="G17" s="22">
        <v>120</v>
      </c>
      <c r="H17" s="22">
        <v>120</v>
      </c>
      <c r="I17" s="22">
        <v>120</v>
      </c>
      <c r="J17" s="22">
        <v>120</v>
      </c>
      <c r="K17" s="22">
        <v>120</v>
      </c>
      <c r="L17" s="22">
        <v>120</v>
      </c>
      <c r="M17" s="22">
        <v>120</v>
      </c>
      <c r="N17" s="22">
        <v>120</v>
      </c>
      <c r="O17" s="22">
        <v>120</v>
      </c>
      <c r="P17" s="53">
        <f t="shared" si="4"/>
        <v>1440</v>
      </c>
    </row>
    <row r="18" spans="1:16" s="18" customFormat="1" ht="18" customHeight="1">
      <c r="A18" s="64" t="s">
        <v>56</v>
      </c>
      <c r="B18" s="65"/>
      <c r="C18" s="66"/>
      <c r="D18" s="22">
        <v>500</v>
      </c>
      <c r="E18" s="22">
        <v>300</v>
      </c>
      <c r="F18" s="22">
        <v>500</v>
      </c>
      <c r="G18" s="22">
        <v>500</v>
      </c>
      <c r="H18" s="22">
        <v>500</v>
      </c>
      <c r="I18" s="22">
        <v>300</v>
      </c>
      <c r="J18" s="22">
        <v>300</v>
      </c>
      <c r="K18" s="22">
        <v>300</v>
      </c>
      <c r="L18" s="22">
        <v>300</v>
      </c>
      <c r="M18" s="22">
        <v>300</v>
      </c>
      <c r="N18" s="22">
        <v>300</v>
      </c>
      <c r="O18" s="22">
        <v>300</v>
      </c>
      <c r="P18" s="53">
        <f t="shared" si="4"/>
        <v>4400</v>
      </c>
    </row>
    <row r="19" spans="1:16" s="18" customFormat="1" ht="18" customHeight="1">
      <c r="A19" s="64" t="s">
        <v>100</v>
      </c>
      <c r="B19" s="65"/>
      <c r="C19" s="66"/>
      <c r="D19" s="57">
        <f t="shared" ref="D19:O19" si="6">0.05*D9</f>
        <v>150</v>
      </c>
      <c r="E19" s="57">
        <f t="shared" si="6"/>
        <v>300</v>
      </c>
      <c r="F19" s="57">
        <f t="shared" si="6"/>
        <v>300</v>
      </c>
      <c r="G19" s="57">
        <f t="shared" si="6"/>
        <v>300</v>
      </c>
      <c r="H19" s="57">
        <f t="shared" si="6"/>
        <v>400</v>
      </c>
      <c r="I19" s="57">
        <f t="shared" si="6"/>
        <v>400</v>
      </c>
      <c r="J19" s="57">
        <f t="shared" si="6"/>
        <v>400</v>
      </c>
      <c r="K19" s="57">
        <f t="shared" si="6"/>
        <v>400</v>
      </c>
      <c r="L19" s="57">
        <f t="shared" si="6"/>
        <v>400</v>
      </c>
      <c r="M19" s="57">
        <f t="shared" si="6"/>
        <v>400</v>
      </c>
      <c r="N19" s="57">
        <f t="shared" si="6"/>
        <v>400</v>
      </c>
      <c r="O19" s="57">
        <f t="shared" si="6"/>
        <v>400</v>
      </c>
      <c r="P19" s="53">
        <f t="shared" si="4"/>
        <v>4250</v>
      </c>
    </row>
    <row r="20" spans="1:16" s="18" customFormat="1" ht="18" customHeight="1">
      <c r="A20" s="64" t="s">
        <v>57</v>
      </c>
      <c r="B20" s="65"/>
      <c r="C20" s="66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53">
        <f t="shared" si="4"/>
        <v>0</v>
      </c>
    </row>
    <row r="21" spans="1:16" s="18" customFormat="1" ht="18" customHeight="1">
      <c r="A21" s="64" t="s">
        <v>58</v>
      </c>
      <c r="B21" s="65"/>
      <c r="C21" s="66"/>
      <c r="D21" s="22">
        <v>80</v>
      </c>
      <c r="E21" s="22">
        <v>80</v>
      </c>
      <c r="F21" s="22">
        <v>80</v>
      </c>
      <c r="G21" s="22">
        <v>80</v>
      </c>
      <c r="H21" s="22">
        <v>80</v>
      </c>
      <c r="I21" s="22">
        <v>80</v>
      </c>
      <c r="J21" s="22">
        <v>80</v>
      </c>
      <c r="K21" s="22">
        <v>80</v>
      </c>
      <c r="L21" s="22">
        <v>80</v>
      </c>
      <c r="M21" s="22">
        <v>80</v>
      </c>
      <c r="N21" s="22">
        <v>80</v>
      </c>
      <c r="O21" s="22">
        <v>80</v>
      </c>
      <c r="P21" s="53">
        <f t="shared" si="4"/>
        <v>960</v>
      </c>
    </row>
    <row r="22" spans="1:16" s="18" customFormat="1" ht="18" customHeight="1">
      <c r="A22" s="64" t="s">
        <v>59</v>
      </c>
      <c r="B22" s="65"/>
      <c r="C22" s="66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53">
        <f t="shared" si="4"/>
        <v>0</v>
      </c>
    </row>
    <row r="23" spans="1:16" s="18" customFormat="1" ht="18" customHeight="1">
      <c r="A23" s="64" t="s">
        <v>60</v>
      </c>
      <c r="B23" s="65"/>
      <c r="C23" s="66"/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53">
        <f t="shared" si="4"/>
        <v>0</v>
      </c>
    </row>
    <row r="24" spans="1:16" s="18" customFormat="1" ht="18" customHeight="1">
      <c r="A24" s="64" t="s">
        <v>61</v>
      </c>
      <c r="B24" s="65"/>
      <c r="C24" s="66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53">
        <f t="shared" si="4"/>
        <v>0</v>
      </c>
    </row>
    <row r="25" spans="1:16" s="18" customFormat="1" ht="18" customHeight="1">
      <c r="A25" s="64" t="s">
        <v>62</v>
      </c>
      <c r="B25" s="65"/>
      <c r="C25" s="66"/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53">
        <f t="shared" si="4"/>
        <v>0</v>
      </c>
    </row>
    <row r="26" spans="1:16" s="18" customFormat="1" ht="18" customHeight="1">
      <c r="A26" s="64" t="s">
        <v>63</v>
      </c>
      <c r="B26" s="65"/>
      <c r="C26" s="66"/>
      <c r="D26" s="22">
        <v>1000</v>
      </c>
      <c r="E26" s="22">
        <v>1000</v>
      </c>
      <c r="F26" s="22">
        <v>1500</v>
      </c>
      <c r="G26" s="22">
        <v>1500</v>
      </c>
      <c r="H26" s="22">
        <v>1500</v>
      </c>
      <c r="I26" s="22">
        <v>1500</v>
      </c>
      <c r="J26" s="22">
        <v>1500</v>
      </c>
      <c r="K26" s="22">
        <v>1500</v>
      </c>
      <c r="L26" s="22">
        <v>1500</v>
      </c>
      <c r="M26" s="22">
        <v>1500</v>
      </c>
      <c r="N26" s="22">
        <v>1500</v>
      </c>
      <c r="O26" s="22">
        <v>1500</v>
      </c>
      <c r="P26" s="53">
        <f t="shared" si="4"/>
        <v>17000</v>
      </c>
    </row>
    <row r="27" spans="1:16" s="18" customFormat="1" ht="18" customHeight="1">
      <c r="A27" s="64" t="s">
        <v>64</v>
      </c>
      <c r="B27" s="65"/>
      <c r="C27" s="66"/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53">
        <f t="shared" si="4"/>
        <v>0</v>
      </c>
    </row>
    <row r="28" spans="1:16" s="18" customFormat="1" ht="18" customHeight="1">
      <c r="A28" s="64" t="s">
        <v>65</v>
      </c>
      <c r="B28" s="65"/>
      <c r="C28" s="66"/>
      <c r="D28" s="22">
        <v>250</v>
      </c>
      <c r="E28" s="22">
        <v>250</v>
      </c>
      <c r="F28" s="22">
        <v>250</v>
      </c>
      <c r="G28" s="22">
        <v>250</v>
      </c>
      <c r="H28" s="22">
        <v>250</v>
      </c>
      <c r="I28" s="22">
        <v>250</v>
      </c>
      <c r="J28" s="22">
        <v>250</v>
      </c>
      <c r="K28" s="22">
        <v>250</v>
      </c>
      <c r="L28" s="22">
        <v>250</v>
      </c>
      <c r="M28" s="22">
        <v>250</v>
      </c>
      <c r="N28" s="22">
        <v>250</v>
      </c>
      <c r="O28" s="22">
        <v>250</v>
      </c>
      <c r="P28" s="53">
        <f t="shared" si="4"/>
        <v>3000</v>
      </c>
    </row>
    <row r="29" spans="1:16" s="18" customFormat="1" ht="18" customHeight="1">
      <c r="A29" s="64" t="s">
        <v>66</v>
      </c>
      <c r="B29" s="65"/>
      <c r="C29" s="66"/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53">
        <f t="shared" si="4"/>
        <v>0</v>
      </c>
    </row>
    <row r="30" spans="1:16" s="18" customFormat="1" ht="18" customHeight="1">
      <c r="A30" s="64" t="s">
        <v>101</v>
      </c>
      <c r="B30" s="65"/>
      <c r="C30" s="66"/>
      <c r="D30" s="22">
        <v>150</v>
      </c>
      <c r="E30" s="22">
        <v>150</v>
      </c>
      <c r="F30" s="22">
        <v>150</v>
      </c>
      <c r="G30" s="22">
        <v>150</v>
      </c>
      <c r="H30" s="22">
        <v>150</v>
      </c>
      <c r="I30" s="22">
        <v>150</v>
      </c>
      <c r="J30" s="22">
        <v>150</v>
      </c>
      <c r="K30" s="22">
        <v>150</v>
      </c>
      <c r="L30" s="22">
        <v>150</v>
      </c>
      <c r="M30" s="22">
        <v>150</v>
      </c>
      <c r="N30" s="22">
        <v>150</v>
      </c>
      <c r="O30" s="22">
        <v>150</v>
      </c>
      <c r="P30" s="53">
        <f t="shared" si="4"/>
        <v>1800</v>
      </c>
    </row>
    <row r="31" spans="1:16" s="17" customFormat="1" ht="18" customHeight="1">
      <c r="A31" s="73" t="s">
        <v>67</v>
      </c>
      <c r="B31" s="74"/>
      <c r="C31" s="75"/>
      <c r="D31" s="51">
        <f>SUM(D13:D30)</f>
        <v>2881.25</v>
      </c>
      <c r="E31" s="51">
        <f t="shared" ref="E31:P31" si="7">SUM(E13:E30)</f>
        <v>5700</v>
      </c>
      <c r="F31" s="51">
        <f t="shared" si="7"/>
        <v>6400</v>
      </c>
      <c r="G31" s="51">
        <f t="shared" si="7"/>
        <v>6400</v>
      </c>
      <c r="H31" s="51">
        <f t="shared" si="7"/>
        <v>6500</v>
      </c>
      <c r="I31" s="51">
        <f t="shared" si="7"/>
        <v>6300</v>
      </c>
      <c r="J31" s="51">
        <f t="shared" si="7"/>
        <v>6300</v>
      </c>
      <c r="K31" s="51">
        <f t="shared" si="7"/>
        <v>6300</v>
      </c>
      <c r="L31" s="51">
        <f t="shared" si="7"/>
        <v>6300</v>
      </c>
      <c r="M31" s="51">
        <f t="shared" si="7"/>
        <v>6300</v>
      </c>
      <c r="N31" s="51">
        <f t="shared" si="7"/>
        <v>6300</v>
      </c>
      <c r="O31" s="51">
        <f t="shared" si="7"/>
        <v>6300</v>
      </c>
      <c r="P31" s="52">
        <f t="shared" si="7"/>
        <v>71981.25</v>
      </c>
    </row>
    <row r="32" spans="1:16" s="18" customFormat="1" ht="18" customHeight="1">
      <c r="A32" s="64" t="s">
        <v>68</v>
      </c>
      <c r="B32" s="65"/>
      <c r="C32" s="66"/>
      <c r="D32" s="57">
        <f>+D12-D31</f>
        <v>1187.5</v>
      </c>
      <c r="E32" s="57">
        <f t="shared" ref="E32:P32" si="8">+E12-E31</f>
        <v>737.5</v>
      </c>
      <c r="F32" s="57">
        <f t="shared" si="8"/>
        <v>-662.5</v>
      </c>
      <c r="G32" s="57">
        <f t="shared" si="8"/>
        <v>-2062.5</v>
      </c>
      <c r="H32" s="57">
        <f t="shared" si="8"/>
        <v>-1362.5</v>
      </c>
      <c r="I32" s="57">
        <f t="shared" si="8"/>
        <v>-712.5</v>
      </c>
      <c r="J32" s="57">
        <f t="shared" si="8"/>
        <v>-62.5</v>
      </c>
      <c r="K32" s="57">
        <f t="shared" si="8"/>
        <v>587.5</v>
      </c>
      <c r="L32" s="57">
        <f t="shared" si="8"/>
        <v>1237.5</v>
      </c>
      <c r="M32" s="57">
        <f t="shared" si="8"/>
        <v>1887.5</v>
      </c>
      <c r="N32" s="57">
        <f t="shared" si="8"/>
        <v>2537.5</v>
      </c>
      <c r="O32" s="57">
        <f t="shared" si="8"/>
        <v>2387.5</v>
      </c>
      <c r="P32" s="53">
        <f t="shared" si="8"/>
        <v>21256.25</v>
      </c>
    </row>
    <row r="33" spans="1:16" s="18" customFormat="1" ht="18" customHeight="1">
      <c r="A33" s="64" t="s">
        <v>69</v>
      </c>
      <c r="B33" s="65"/>
      <c r="C33" s="66"/>
      <c r="D33" s="22">
        <v>1000</v>
      </c>
      <c r="E33" s="22">
        <v>1250</v>
      </c>
      <c r="F33" s="22">
        <v>1250</v>
      </c>
      <c r="G33" s="22">
        <v>1250</v>
      </c>
      <c r="H33" s="22">
        <v>1500</v>
      </c>
      <c r="I33" s="22">
        <v>1500</v>
      </c>
      <c r="J33" s="22">
        <v>1500</v>
      </c>
      <c r="K33" s="22">
        <v>1500</v>
      </c>
      <c r="L33" s="22">
        <v>1500</v>
      </c>
      <c r="M33" s="22">
        <v>1500</v>
      </c>
      <c r="N33" s="22">
        <v>1500</v>
      </c>
      <c r="O33" s="22">
        <v>1500</v>
      </c>
      <c r="P33" s="53">
        <f>SUM(D33:O33)</f>
        <v>16750</v>
      </c>
    </row>
    <row r="34" spans="1:16" s="17" customFormat="1" ht="18" customHeight="1">
      <c r="A34" s="73" t="s">
        <v>70</v>
      </c>
      <c r="B34" s="74"/>
      <c r="C34" s="75"/>
      <c r="D34" s="51">
        <f>+D32-D33</f>
        <v>187.5</v>
      </c>
      <c r="E34" s="51">
        <f t="shared" ref="E34:P34" si="9">+E32-E33</f>
        <v>-512.5</v>
      </c>
      <c r="F34" s="51">
        <f t="shared" si="9"/>
        <v>-1912.5</v>
      </c>
      <c r="G34" s="51">
        <f t="shared" si="9"/>
        <v>-3312.5</v>
      </c>
      <c r="H34" s="51">
        <f t="shared" si="9"/>
        <v>-2862.5</v>
      </c>
      <c r="I34" s="51">
        <f t="shared" si="9"/>
        <v>-2212.5</v>
      </c>
      <c r="J34" s="51">
        <f t="shared" si="9"/>
        <v>-1562.5</v>
      </c>
      <c r="K34" s="51">
        <f t="shared" si="9"/>
        <v>-912.5</v>
      </c>
      <c r="L34" s="51">
        <f t="shared" si="9"/>
        <v>-262.5</v>
      </c>
      <c r="M34" s="51">
        <f t="shared" si="9"/>
        <v>387.5</v>
      </c>
      <c r="N34" s="51">
        <f t="shared" si="9"/>
        <v>1037.5</v>
      </c>
      <c r="O34" s="51">
        <f t="shared" si="9"/>
        <v>887.5</v>
      </c>
      <c r="P34" s="52">
        <f t="shared" si="9"/>
        <v>4506.25</v>
      </c>
    </row>
    <row r="35" spans="1:16" s="18" customFormat="1" ht="18" customHeight="1">
      <c r="A35" s="64" t="s">
        <v>71</v>
      </c>
      <c r="B35" s="65"/>
      <c r="C35" s="66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53">
        <f>SUM(D35:O35)</f>
        <v>0</v>
      </c>
    </row>
    <row r="36" spans="1:16" s="18" customFormat="1" ht="18" customHeight="1" thickBot="1">
      <c r="A36" s="67" t="s">
        <v>72</v>
      </c>
      <c r="B36" s="68"/>
      <c r="C36" s="69"/>
      <c r="D36" s="24">
        <v>350</v>
      </c>
      <c r="E36" s="24">
        <v>350</v>
      </c>
      <c r="F36" s="24">
        <v>350</v>
      </c>
      <c r="G36" s="24">
        <v>350</v>
      </c>
      <c r="H36" s="24">
        <v>350</v>
      </c>
      <c r="I36" s="24">
        <v>350</v>
      </c>
      <c r="J36" s="24">
        <v>350</v>
      </c>
      <c r="K36" s="24">
        <v>350</v>
      </c>
      <c r="L36" s="24">
        <v>350</v>
      </c>
      <c r="M36" s="24">
        <v>350</v>
      </c>
      <c r="N36" s="24">
        <v>350</v>
      </c>
      <c r="O36" s="24">
        <v>350</v>
      </c>
      <c r="P36" s="54">
        <f>SUM(D36:O36)</f>
        <v>4200</v>
      </c>
    </row>
    <row r="37" spans="1:16" s="17" customFormat="1" ht="18" customHeight="1" thickBot="1">
      <c r="A37" s="70" t="s">
        <v>73</v>
      </c>
      <c r="B37" s="71"/>
      <c r="C37" s="72"/>
      <c r="D37" s="56">
        <f>+D34-D35-D36</f>
        <v>-162.5</v>
      </c>
      <c r="E37" s="56">
        <f t="shared" ref="E37:P37" si="10">+E34-E35-E36</f>
        <v>-862.5</v>
      </c>
      <c r="F37" s="56">
        <f t="shared" si="10"/>
        <v>-2262.5</v>
      </c>
      <c r="G37" s="56">
        <f t="shared" si="10"/>
        <v>-3662.5</v>
      </c>
      <c r="H37" s="56">
        <f t="shared" si="10"/>
        <v>-3212.5</v>
      </c>
      <c r="I37" s="56">
        <f t="shared" si="10"/>
        <v>-2562.5</v>
      </c>
      <c r="J37" s="56">
        <f t="shared" si="10"/>
        <v>-1912.5</v>
      </c>
      <c r="K37" s="56">
        <f t="shared" si="10"/>
        <v>-1262.5</v>
      </c>
      <c r="L37" s="56">
        <f t="shared" si="10"/>
        <v>-612.5</v>
      </c>
      <c r="M37" s="56">
        <f t="shared" si="10"/>
        <v>37.5</v>
      </c>
      <c r="N37" s="56">
        <f t="shared" si="10"/>
        <v>687.5</v>
      </c>
      <c r="O37" s="56">
        <f t="shared" si="10"/>
        <v>537.5</v>
      </c>
      <c r="P37" s="55">
        <f t="shared" si="10"/>
        <v>306.25</v>
      </c>
    </row>
    <row r="38" spans="1:16">
      <c r="A38" s="19" t="s">
        <v>74</v>
      </c>
      <c r="B38" s="20" t="s">
        <v>75</v>
      </c>
      <c r="C38" s="20"/>
      <c r="D38" s="21"/>
      <c r="I38" s="11" t="s">
        <v>76</v>
      </c>
    </row>
    <row r="39" spans="1:16">
      <c r="A39" s="19" t="s">
        <v>77</v>
      </c>
      <c r="B39" s="20" t="s">
        <v>78</v>
      </c>
      <c r="C39" s="20"/>
      <c r="D39" s="21"/>
    </row>
    <row r="40" spans="1:16">
      <c r="A40" s="19" t="s">
        <v>79</v>
      </c>
      <c r="B40" s="20" t="s">
        <v>80</v>
      </c>
      <c r="C40" s="20"/>
      <c r="D40" s="21"/>
    </row>
  </sheetData>
  <sheetProtection password="945B" sheet="1"/>
  <mergeCells count="33">
    <mergeCell ref="A36:C36"/>
    <mergeCell ref="A37:C37"/>
    <mergeCell ref="A29:C2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35:C35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9:C9"/>
    <mergeCell ref="A11:C11"/>
    <mergeCell ref="A12:C12"/>
    <mergeCell ref="A13:C13"/>
    <mergeCell ref="A14:C14"/>
    <mergeCell ref="A1:H1"/>
    <mergeCell ref="A2:H2"/>
    <mergeCell ref="A6:C6"/>
    <mergeCell ref="A7:C7"/>
    <mergeCell ref="A8:C8"/>
  </mergeCells>
  <printOptions horizontalCentered="1" verticalCentered="1"/>
  <pageMargins left="0.2" right="0.2" top="0.2" bottom="0.2" header="0.5" footer="0.5"/>
  <pageSetup scale="67" orientation="landscape" r:id="rId1"/>
  <headerFooter alignWithMargins="0">
    <oddFooter>&amp;L&amp;A&amp;C&amp;F&amp;RPage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</vt:lpstr>
      <vt:lpstr>PART I - Start Up Costs</vt:lpstr>
      <vt:lpstr>PART II- Cash Flow Year 1</vt:lpstr>
      <vt:lpstr>PART II- Cash Flow Year 2</vt:lpstr>
      <vt:lpstr>PART II- Cash Flow Year 3</vt:lpstr>
      <vt:lpstr>Sheet1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BHC User</dc:creator>
  <cp:lastModifiedBy>David</cp:lastModifiedBy>
  <cp:lastPrinted>2015-05-29T01:08:48Z</cp:lastPrinted>
  <dcterms:created xsi:type="dcterms:W3CDTF">2010-07-30T14:48:28Z</dcterms:created>
  <dcterms:modified xsi:type="dcterms:W3CDTF">2017-08-10T16:26:01Z</dcterms:modified>
</cp:coreProperties>
</file>